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/>
  </bookViews>
  <sheets>
    <sheet name="TW II OK 2024" sheetId="2" r:id="rId1"/>
    <sheet name="TW IV2023" sheetId="1" state="hidden" r:id="rId2"/>
  </sheets>
  <definedNames>
    <definedName name="_xlnm.Print_Titles" localSheetId="0">'TW II OK 2024'!$8:$11</definedName>
    <definedName name="_xlnm.Print_Titles" localSheetId="1">'TW IV2023'!$8:$11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72" i="2" l="1"/>
  <c r="R84" i="2"/>
  <c r="O84" i="2"/>
  <c r="R81" i="2"/>
  <c r="O81" i="2"/>
  <c r="R79" i="2"/>
  <c r="O79" i="2"/>
  <c r="R74" i="2"/>
  <c r="O74" i="2"/>
  <c r="O68" i="2" s="1"/>
  <c r="R72" i="2"/>
  <c r="O72" i="2"/>
  <c r="R69" i="2"/>
  <c r="R68" i="2" s="1"/>
  <c r="O69" i="2"/>
  <c r="R57" i="2"/>
  <c r="R58" i="2"/>
  <c r="O58" i="2"/>
  <c r="O57" i="2" s="1"/>
  <c r="R53" i="2"/>
  <c r="R52" i="2" s="1"/>
  <c r="O53" i="2"/>
  <c r="O52" i="2" s="1"/>
  <c r="R46" i="2"/>
  <c r="R45" i="2" s="1"/>
  <c r="O46" i="2"/>
  <c r="O45" i="2" s="1"/>
  <c r="R40" i="2"/>
  <c r="R41" i="2"/>
  <c r="O41" i="2"/>
  <c r="O40" i="2" s="1"/>
  <c r="O33" i="2"/>
  <c r="R34" i="2"/>
  <c r="R33" i="2" s="1"/>
  <c r="O34" i="2"/>
  <c r="R20" i="2"/>
  <c r="R29" i="2"/>
  <c r="O29" i="2"/>
  <c r="O20" i="2" s="1"/>
  <c r="R21" i="2"/>
  <c r="O21" i="2"/>
  <c r="R16" i="2"/>
  <c r="O16" i="2"/>
  <c r="R15" i="2" l="1"/>
  <c r="O15" i="2"/>
  <c r="AA60" i="2"/>
  <c r="AD60" i="2" s="1"/>
  <c r="AA47" i="2"/>
  <c r="AA59" i="2"/>
  <c r="AF47" i="2"/>
  <c r="AI47" i="2" s="1"/>
  <c r="AI46" i="2" s="1"/>
  <c r="AI48" i="2" s="1"/>
  <c r="AH73" i="2"/>
  <c r="AH72" i="2" s="1"/>
  <c r="AF73" i="2"/>
  <c r="AI73" i="2" s="1"/>
  <c r="AI72" i="2" s="1"/>
  <c r="AI59" i="2"/>
  <c r="AC88" i="2"/>
  <c r="AE88" i="2" s="1"/>
  <c r="AC87" i="2"/>
  <c r="AE87" i="2" s="1"/>
  <c r="AC86" i="2"/>
  <c r="AH86" i="2" s="1"/>
  <c r="AC85" i="2"/>
  <c r="AC83" i="2"/>
  <c r="AE83" i="2" s="1"/>
  <c r="AC82" i="2"/>
  <c r="AC80" i="2"/>
  <c r="AC78" i="2"/>
  <c r="AE78" i="2" s="1"/>
  <c r="AC77" i="2"/>
  <c r="AE77" i="2" s="1"/>
  <c r="AC76" i="2"/>
  <c r="AH76" i="2" s="1"/>
  <c r="AC75" i="2"/>
  <c r="AC71" i="2"/>
  <c r="AE71" i="2" s="1"/>
  <c r="AD70" i="2"/>
  <c r="AC70" i="2"/>
  <c r="AC63" i="2"/>
  <c r="AE63" i="2" s="1"/>
  <c r="AC62" i="2"/>
  <c r="AE62" i="2" s="1"/>
  <c r="AC61" i="2"/>
  <c r="AH61" i="2" s="1"/>
  <c r="AC60" i="2"/>
  <c r="AH60" i="2" s="1"/>
  <c r="AC59" i="2"/>
  <c r="AC54" i="2"/>
  <c r="AC47" i="2"/>
  <c r="AC42" i="2"/>
  <c r="AC37" i="2"/>
  <c r="AE37" i="2" s="1"/>
  <c r="AC36" i="2"/>
  <c r="AE36" i="2" s="1"/>
  <c r="AC35" i="2"/>
  <c r="AC30" i="2"/>
  <c r="AC28" i="2"/>
  <c r="AE28" i="2" s="1"/>
  <c r="AC27" i="2"/>
  <c r="AE27" i="2" s="1"/>
  <c r="AC26" i="2"/>
  <c r="AH26" i="2" s="1"/>
  <c r="AC25" i="2"/>
  <c r="AH25" i="2" s="1"/>
  <c r="AC24" i="2"/>
  <c r="AE24" i="2" s="1"/>
  <c r="AC23" i="2"/>
  <c r="AE23" i="2" s="1"/>
  <c r="AC22" i="2"/>
  <c r="AC17" i="2"/>
  <c r="AA88" i="2"/>
  <c r="AF88" i="2" s="1"/>
  <c r="AI88" i="2" s="1"/>
  <c r="AA87" i="2"/>
  <c r="AD87" i="2" s="1"/>
  <c r="AA86" i="2"/>
  <c r="AF86" i="2" s="1"/>
  <c r="AI86" i="2" s="1"/>
  <c r="AA85" i="2"/>
  <c r="AF85" i="2" s="1"/>
  <c r="AI85" i="2" s="1"/>
  <c r="AA83" i="2"/>
  <c r="AD83" i="2" s="1"/>
  <c r="AA82" i="2"/>
  <c r="AF82" i="2" s="1"/>
  <c r="AI82" i="2" s="1"/>
  <c r="AA80" i="2"/>
  <c r="AF80" i="2" s="1"/>
  <c r="AI80" i="2" s="1"/>
  <c r="AI79" i="2" s="1"/>
  <c r="AA78" i="2"/>
  <c r="AF78" i="2" s="1"/>
  <c r="AI78" i="2" s="1"/>
  <c r="AA77" i="2"/>
  <c r="AD77" i="2" s="1"/>
  <c r="AA76" i="2"/>
  <c r="AD76" i="2" s="1"/>
  <c r="AA75" i="2"/>
  <c r="AD75" i="2" s="1"/>
  <c r="AA71" i="2"/>
  <c r="AD71" i="2" s="1"/>
  <c r="AD69" i="2" s="1"/>
  <c r="AI70" i="2"/>
  <c r="AA63" i="2"/>
  <c r="AF63" i="2" s="1"/>
  <c r="AI63" i="2" s="1"/>
  <c r="AA62" i="2"/>
  <c r="AF62" i="2" s="1"/>
  <c r="AI62" i="2" s="1"/>
  <c r="AA61" i="2"/>
  <c r="AF61" i="2" s="1"/>
  <c r="AI61" i="2" s="1"/>
  <c r="AD59" i="2"/>
  <c r="AA54" i="2"/>
  <c r="AF54" i="2" s="1"/>
  <c r="AI54" i="2" s="1"/>
  <c r="AI53" i="2" s="1"/>
  <c r="AI55" i="2" s="1"/>
  <c r="AA42" i="2"/>
  <c r="AF42" i="2" s="1"/>
  <c r="AA37" i="2"/>
  <c r="AF37" i="2" s="1"/>
  <c r="AA36" i="2"/>
  <c r="AD36" i="2" s="1"/>
  <c r="AA35" i="2"/>
  <c r="AF35" i="2" s="1"/>
  <c r="AI35" i="2" s="1"/>
  <c r="AA30" i="2"/>
  <c r="AD30" i="2" s="1"/>
  <c r="AD29" i="2" s="1"/>
  <c r="AA28" i="2"/>
  <c r="AF28" i="2" s="1"/>
  <c r="AI28" i="2" s="1"/>
  <c r="AA27" i="2"/>
  <c r="AF27" i="2" s="1"/>
  <c r="AI27" i="2" s="1"/>
  <c r="AA26" i="2"/>
  <c r="AD26" i="2" s="1"/>
  <c r="AA25" i="2"/>
  <c r="AF25" i="2" s="1"/>
  <c r="AI25" i="2" s="1"/>
  <c r="AA24" i="2"/>
  <c r="AD24" i="2" s="1"/>
  <c r="AA23" i="2"/>
  <c r="AF23" i="2" s="1"/>
  <c r="AI23" i="2" s="1"/>
  <c r="AA22" i="2"/>
  <c r="AF22" i="2" s="1"/>
  <c r="AI22" i="2" s="1"/>
  <c r="AA17" i="2"/>
  <c r="AF17" i="2" s="1"/>
  <c r="AI17" i="2" s="1"/>
  <c r="AI16" i="2" s="1"/>
  <c r="AI18" i="2" s="1"/>
  <c r="AF75" i="2" l="1"/>
  <c r="AI75" i="2" s="1"/>
  <c r="AI74" i="2" s="1"/>
  <c r="AD27" i="2"/>
  <c r="AD61" i="2"/>
  <c r="AD58" i="2" s="1"/>
  <c r="AD64" i="2" s="1"/>
  <c r="AF76" i="2"/>
  <c r="AI76" i="2" s="1"/>
  <c r="AE25" i="2"/>
  <c r="AD22" i="2"/>
  <c r="AE85" i="2"/>
  <c r="AC84" i="2"/>
  <c r="AE82" i="2"/>
  <c r="AE81" i="2" s="1"/>
  <c r="AC81" i="2"/>
  <c r="AE80" i="2"/>
  <c r="AE79" i="2" s="1"/>
  <c r="AC79" i="2"/>
  <c r="AD80" i="2"/>
  <c r="AD79" i="2" s="1"/>
  <c r="AC74" i="2"/>
  <c r="AE70" i="2"/>
  <c r="AE69" i="2" s="1"/>
  <c r="AC69" i="2"/>
  <c r="AE59" i="2"/>
  <c r="AC58" i="2"/>
  <c r="AC57" i="2" s="1"/>
  <c r="AE54" i="2"/>
  <c r="AE53" i="2" s="1"/>
  <c r="AE55" i="2" s="1"/>
  <c r="AC53" i="2"/>
  <c r="AC52" i="2" s="1"/>
  <c r="AE47" i="2"/>
  <c r="AE46" i="2" s="1"/>
  <c r="AE48" i="2" s="1"/>
  <c r="AC46" i="2"/>
  <c r="AC45" i="2" s="1"/>
  <c r="AE42" i="2"/>
  <c r="AE41" i="2" s="1"/>
  <c r="AE43" i="2" s="1"/>
  <c r="AC41" i="2"/>
  <c r="AC40" i="2" s="1"/>
  <c r="AH42" i="2"/>
  <c r="AH41" i="2" s="1"/>
  <c r="AH40" i="2" s="1"/>
  <c r="AC34" i="2"/>
  <c r="AC33" i="2" s="1"/>
  <c r="AH35" i="2"/>
  <c r="AE35" i="2"/>
  <c r="AE34" i="2" s="1"/>
  <c r="AE38" i="2" s="1"/>
  <c r="AE30" i="2"/>
  <c r="AE29" i="2" s="1"/>
  <c r="AC29" i="2"/>
  <c r="AE26" i="2"/>
  <c r="AE22" i="2"/>
  <c r="AC21" i="2"/>
  <c r="AE17" i="2"/>
  <c r="AE16" i="2" s="1"/>
  <c r="AE18" i="2" s="1"/>
  <c r="AC16" i="2"/>
  <c r="AC15" i="2" s="1"/>
  <c r="AH36" i="2"/>
  <c r="AD23" i="2"/>
  <c r="AE61" i="2"/>
  <c r="AD82" i="2"/>
  <c r="AD81" i="2" s="1"/>
  <c r="AF30" i="2"/>
  <c r="AI30" i="2" s="1"/>
  <c r="AI29" i="2" s="1"/>
  <c r="AF77" i="2"/>
  <c r="AI77" i="2" s="1"/>
  <c r="AF36" i="2"/>
  <c r="AH47" i="2"/>
  <c r="AH46" i="2" s="1"/>
  <c r="AH45" i="2" s="1"/>
  <c r="AE76" i="2"/>
  <c r="AH70" i="2"/>
  <c r="AD25" i="2"/>
  <c r="AD63" i="2"/>
  <c r="AF83" i="2"/>
  <c r="AI83" i="2" s="1"/>
  <c r="AI81" i="2" s="1"/>
  <c r="AD17" i="2"/>
  <c r="AD16" i="2" s="1"/>
  <c r="AD18" i="2" s="1"/>
  <c r="AD86" i="2"/>
  <c r="AF87" i="2"/>
  <c r="AD35" i="2"/>
  <c r="AE86" i="2"/>
  <c r="AH17" i="2"/>
  <c r="AH16" i="2" s="1"/>
  <c r="AH15" i="2" s="1"/>
  <c r="AH85" i="2"/>
  <c r="AH88" i="2"/>
  <c r="AD85" i="2"/>
  <c r="AD88" i="2"/>
  <c r="AH87" i="2"/>
  <c r="AH82" i="2"/>
  <c r="AH83" i="2"/>
  <c r="AH80" i="2"/>
  <c r="AH79" i="2" s="1"/>
  <c r="AD78" i="2"/>
  <c r="AD74" i="2" s="1"/>
  <c r="AE75" i="2"/>
  <c r="AE74" i="2" s="1"/>
  <c r="AH78" i="2"/>
  <c r="AH75" i="2"/>
  <c r="AH77" i="2"/>
  <c r="AF71" i="2"/>
  <c r="AI71" i="2" s="1"/>
  <c r="AI69" i="2" s="1"/>
  <c r="AH71" i="2"/>
  <c r="AE60" i="2"/>
  <c r="AH59" i="2"/>
  <c r="AH62" i="2"/>
  <c r="AD62" i="2"/>
  <c r="AF60" i="2"/>
  <c r="AI60" i="2" s="1"/>
  <c r="AI58" i="2" s="1"/>
  <c r="AI64" i="2" s="1"/>
  <c r="AH63" i="2"/>
  <c r="AH54" i="2"/>
  <c r="AH53" i="2" s="1"/>
  <c r="AH52" i="2" s="1"/>
  <c r="AD54" i="2"/>
  <c r="AD53" i="2" s="1"/>
  <c r="AD55" i="2" s="1"/>
  <c r="AD47" i="2"/>
  <c r="AD46" i="2" s="1"/>
  <c r="AD48" i="2" s="1"/>
  <c r="AD42" i="2"/>
  <c r="AD41" i="2" s="1"/>
  <c r="AD43" i="2" s="1"/>
  <c r="AD37" i="2"/>
  <c r="AH37" i="2"/>
  <c r="AH30" i="2"/>
  <c r="AH29" i="2" s="1"/>
  <c r="AD28" i="2"/>
  <c r="AF24" i="2"/>
  <c r="AI24" i="2" s="1"/>
  <c r="AI21" i="2" s="1"/>
  <c r="AI31" i="2" s="1"/>
  <c r="AH22" i="2"/>
  <c r="AH24" i="2"/>
  <c r="AH27" i="2"/>
  <c r="AF26" i="2"/>
  <c r="AI26" i="2" s="1"/>
  <c r="AH23" i="2"/>
  <c r="AH28" i="2"/>
  <c r="AD84" i="2" l="1"/>
  <c r="AD21" i="2"/>
  <c r="AD31" i="2" s="1"/>
  <c r="AD34" i="2"/>
  <c r="AD38" i="2" s="1"/>
  <c r="AH81" i="2"/>
  <c r="AC68" i="2"/>
  <c r="AC91" i="2" s="1"/>
  <c r="AC20" i="2"/>
  <c r="AD89" i="2"/>
  <c r="AD91" i="2" s="1"/>
  <c r="AH84" i="2"/>
  <c r="AE84" i="2"/>
  <c r="AE89" i="2" s="1"/>
  <c r="AH74" i="2"/>
  <c r="AH69" i="2"/>
  <c r="AH58" i="2"/>
  <c r="AH57" i="2" s="1"/>
  <c r="AE58" i="2"/>
  <c r="AE64" i="2" s="1"/>
  <c r="AH34" i="2"/>
  <c r="AH33" i="2" s="1"/>
  <c r="AE21" i="2"/>
  <c r="AE31" i="2" s="1"/>
  <c r="AH21" i="2"/>
  <c r="AH20" i="2" s="1"/>
  <c r="AH68" i="2" l="1"/>
  <c r="AH91" i="2" s="1"/>
  <c r="L88" i="2"/>
  <c r="AJ88" i="2" s="1"/>
  <c r="J87" i="2"/>
  <c r="AI87" i="2" s="1"/>
  <c r="AI84" i="2" s="1"/>
  <c r="AI89" i="2" s="1"/>
  <c r="J42" i="2"/>
  <c r="AI42" i="2" s="1"/>
  <c r="AI41" i="2" s="1"/>
  <c r="AI43" i="2" s="1"/>
  <c r="J37" i="2"/>
  <c r="AI37" i="2" s="1"/>
  <c r="J36" i="2"/>
  <c r="AI36" i="2" s="1"/>
  <c r="AI34" i="2" s="1"/>
  <c r="AI38" i="2" s="1"/>
  <c r="O91" i="2"/>
  <c r="L73" i="2"/>
  <c r="L87" i="2"/>
  <c r="AJ87" i="2" s="1"/>
  <c r="L86" i="2"/>
  <c r="AJ86" i="2" s="1"/>
  <c r="L85" i="2"/>
  <c r="L83" i="2"/>
  <c r="AJ83" i="2" s="1"/>
  <c r="L82" i="2"/>
  <c r="L80" i="2"/>
  <c r="L78" i="2"/>
  <c r="AJ78" i="2" s="1"/>
  <c r="L77" i="2"/>
  <c r="AJ77" i="2" s="1"/>
  <c r="L76" i="2"/>
  <c r="AJ76" i="2" s="1"/>
  <c r="L75" i="2"/>
  <c r="L71" i="2"/>
  <c r="AJ71" i="2" s="1"/>
  <c r="L70" i="2"/>
  <c r="L63" i="2"/>
  <c r="AJ63" i="2" s="1"/>
  <c r="L62" i="2"/>
  <c r="AJ62" i="2" s="1"/>
  <c r="L61" i="2"/>
  <c r="AJ61" i="2" s="1"/>
  <c r="L60" i="2"/>
  <c r="AJ60" i="2" s="1"/>
  <c r="L59" i="2"/>
  <c r="L54" i="2"/>
  <c r="L47" i="2"/>
  <c r="L42" i="2"/>
  <c r="L37" i="2"/>
  <c r="AJ37" i="2" s="1"/>
  <c r="L36" i="2"/>
  <c r="AJ36" i="2" s="1"/>
  <c r="L35" i="2"/>
  <c r="L30" i="2"/>
  <c r="L28" i="2"/>
  <c r="AJ28" i="2" s="1"/>
  <c r="L27" i="2"/>
  <c r="AJ27" i="2" s="1"/>
  <c r="L26" i="2"/>
  <c r="AJ26" i="2" s="1"/>
  <c r="L25" i="2"/>
  <c r="AJ25" i="2" s="1"/>
  <c r="L24" i="2"/>
  <c r="AJ24" i="2" s="1"/>
  <c r="L23" i="2"/>
  <c r="AJ23" i="2" s="1"/>
  <c r="L22" i="2"/>
  <c r="L17" i="2"/>
  <c r="AO68" i="2"/>
  <c r="AO57" i="2"/>
  <c r="AO52" i="2"/>
  <c r="AO45" i="2"/>
  <c r="AO40" i="2"/>
  <c r="AO33" i="2"/>
  <c r="AO20" i="2"/>
  <c r="AO15" i="2"/>
  <c r="AJ17" i="2" l="1"/>
  <c r="AJ16" i="2" s="1"/>
  <c r="AJ18" i="2" s="1"/>
  <c r="L16" i="2"/>
  <c r="L15" i="2" s="1"/>
  <c r="AJ30" i="2"/>
  <c r="AJ29" i="2" s="1"/>
  <c r="L29" i="2"/>
  <c r="AJ42" i="2"/>
  <c r="AJ41" i="2" s="1"/>
  <c r="AJ43" i="2" s="1"/>
  <c r="L41" i="2"/>
  <c r="L40" i="2" s="1"/>
  <c r="AJ70" i="2"/>
  <c r="L69" i="2"/>
  <c r="AJ73" i="2"/>
  <c r="AJ72" i="2" s="1"/>
  <c r="L72" i="2"/>
  <c r="AJ22" i="2"/>
  <c r="L21" i="2"/>
  <c r="L20" i="2" s="1"/>
  <c r="AJ35" i="2"/>
  <c r="L34" i="2"/>
  <c r="L33" i="2" s="1"/>
  <c r="AJ47" i="2"/>
  <c r="AJ46" i="2" s="1"/>
  <c r="AJ48" i="2" s="1"/>
  <c r="L46" i="2"/>
  <c r="L45" i="2" s="1"/>
  <c r="AJ85" i="2"/>
  <c r="L84" i="2"/>
  <c r="AJ54" i="2"/>
  <c r="AJ53" i="2" s="1"/>
  <c r="AJ55" i="2" s="1"/>
  <c r="L53" i="2"/>
  <c r="L52" i="2" s="1"/>
  <c r="AJ75" i="2"/>
  <c r="L74" i="2"/>
  <c r="AJ80" i="2"/>
  <c r="AJ79" i="2" s="1"/>
  <c r="L79" i="2"/>
  <c r="AJ59" i="2"/>
  <c r="L58" i="2"/>
  <c r="L57" i="2" s="1"/>
  <c r="AJ82" i="2"/>
  <c r="L81" i="2"/>
  <c r="AJ69" i="2"/>
  <c r="AJ84" i="2"/>
  <c r="AJ81" i="2"/>
  <c r="AJ74" i="2"/>
  <c r="AJ58" i="2"/>
  <c r="AJ64" i="2" s="1"/>
  <c r="AJ34" i="2"/>
  <c r="AJ38" i="2" s="1"/>
  <c r="AJ21" i="2"/>
  <c r="AJ31" i="2" s="1"/>
  <c r="R91" i="2"/>
  <c r="AA90" i="1"/>
  <c r="Z90" i="1"/>
  <c r="Y90" i="1"/>
  <c r="O68" i="1"/>
  <c r="O57" i="1"/>
  <c r="O52" i="1"/>
  <c r="O45" i="1"/>
  <c r="O40" i="1"/>
  <c r="O33" i="1"/>
  <c r="O20" i="1"/>
  <c r="O15" i="1"/>
  <c r="K68" i="1"/>
  <c r="K57" i="1"/>
  <c r="K52" i="1"/>
  <c r="K45" i="1"/>
  <c r="K40" i="1"/>
  <c r="K33" i="1"/>
  <c r="K20" i="1"/>
  <c r="K15" i="1"/>
  <c r="AE90" i="1"/>
  <c r="AD90" i="1"/>
  <c r="AC90" i="1"/>
  <c r="M90" i="1"/>
  <c r="L68" i="2" l="1"/>
  <c r="L91" i="2" s="1"/>
  <c r="AJ89" i="2"/>
  <c r="AE91" i="2"/>
  <c r="AI91" i="2"/>
  <c r="O90" i="1"/>
  <c r="K90" i="1"/>
  <c r="AJ91" i="2" l="1"/>
</calcChain>
</file>

<file path=xl/sharedStrings.xml><?xml version="1.0" encoding="utf-8"?>
<sst xmlns="http://schemas.openxmlformats.org/spreadsheetml/2006/main" count="1562" uniqueCount="304">
  <si>
    <t>Tahun 2023</t>
  </si>
  <si>
    <t>No</t>
  </si>
  <si>
    <t>Sasaran</t>
  </si>
  <si>
    <t>Kode</t>
  </si>
  <si>
    <t>Urusan / Bidang Urusan Pemerintahan Daerah Dan Program / Kegiatan / Sub Kegiatan</t>
  </si>
  <si>
    <t>Indikator Kinerja Program (Outcome) / Sub Kegiatan (Output)</t>
  </si>
  <si>
    <t>Realisasi Kinerja Pada Triwulan</t>
  </si>
  <si>
    <t>Tingkat Capaian Kinerja dan Realisasi Anggaran Renja PD tahun yang dievaluasi</t>
  </si>
  <si>
    <t>Perangkat Daerah Penanggung Jawab</t>
  </si>
  <si>
    <t>Keterangan</t>
  </si>
  <si>
    <t>I</t>
  </si>
  <si>
    <t>II</t>
  </si>
  <si>
    <t>III</t>
  </si>
  <si>
    <t>IV</t>
  </si>
  <si>
    <t>K</t>
  </si>
  <si>
    <t>Rp</t>
  </si>
  <si>
    <t>13 = (9 + 10 + 11 + 12)</t>
  </si>
  <si>
    <t>15 = (7 + 13)</t>
  </si>
  <si>
    <t>1</t>
  </si>
  <si>
    <t>URUSAN PEMERINTAHAN WAJIB YANG BERKAITAN DENGAN PELAYANAN DASAR</t>
  </si>
  <si>
    <t>06</t>
  </si>
  <si>
    <t>URUSAN PEMERINTAHAN BIDANG SOSIAL</t>
  </si>
  <si>
    <t>02</t>
  </si>
  <si>
    <t>PROGRAM PEMBERDAYAAN SOSIAL</t>
  </si>
  <si>
    <t>Persentase partisipasi PSKS yang memperoleh pembinaan, bimbingan dan pelatihan dalam menunjang pelaksanaan kesejahteraan sosial</t>
  </si>
  <si>
    <t>Dinas Sosial dan Pemberdayaan Masyarakat</t>
  </si>
  <si>
    <t>Pengembangan Potensi Sumber Kesejahteraan Sosial Daerah Kabupaten/Kota</t>
  </si>
  <si>
    <t>01</t>
  </si>
  <si>
    <t>Peningkatan Kemampuan Potensi Pekerja Sosial Masyarakat Kewenangan Kabupaten/Kota</t>
  </si>
  <si>
    <t>Jumlah Orang Mendapat Peningkatan Kapasitas Pekerja Sosial Masyarakat Kewenangan Kabupaten/Kota</t>
  </si>
  <si>
    <t>35 Orang</t>
  </si>
  <si>
    <t>0 Orang</t>
  </si>
  <si>
    <t>9 Orang</t>
  </si>
  <si>
    <t>11 Orang</t>
  </si>
  <si>
    <t>Rata-rata capaian kinerja (%)</t>
  </si>
  <si>
    <t>Predikat kinerja</t>
  </si>
  <si>
    <t>R</t>
  </si>
  <si>
    <t>04</t>
  </si>
  <si>
    <t>PROGRAM REHABILITASI SOSIAL</t>
  </si>
  <si>
    <t>Persentase Penyandang Disabilitas, Anak terlantar, Lanjut Usia Terlantar, serta Gelandangan Pengemis Terlantar di Luar Panti Yang  Terpenuhi Kebutuhan Dasarnya</t>
  </si>
  <si>
    <t>Rehabilitasi Sosial Dasar Penyandang Disabilitas Terlantar, Anak Terlantar, Lanjut Usia Terlantar, serta Gelandangan Pengemis di Luar Panti Sosial</t>
  </si>
  <si>
    <t>Penyediaan Permakanan</t>
  </si>
  <si>
    <t>Jumlah Orang yang Mendapatkan Pemenuhan Kebutuhan Permakanan Sesuai dengan Standar Gizi Minimal Kewenangan Kabupaten/Kota</t>
  </si>
  <si>
    <t>200 Orang</t>
  </si>
  <si>
    <t>15 Orang</t>
  </si>
  <si>
    <t>17 Orang</t>
  </si>
  <si>
    <t>Penyediaan Sandang</t>
  </si>
  <si>
    <t>Jumlah Orang yang Menerima Pakaian dan Kelengkapan Lainnya yang Tersedia dalam 1 Tahun Kewenangan Kabupaten/Kota</t>
  </si>
  <si>
    <t>03</t>
  </si>
  <si>
    <t>Penyediaan Alat Bantu</t>
  </si>
  <si>
    <t>Jumlah Orang yang Mendapatkan Alat Bantu dan Alat Bantu Peraga Sesuai kebutuhan Kewenangan Kabupaten/Kota</t>
  </si>
  <si>
    <t>41 Orang</t>
  </si>
  <si>
    <t>Pemberian Pelayanan Reunifikasi Keluarga</t>
  </si>
  <si>
    <t>Jumlah Orang yang Mendapatkan Pelayanan Reunifikasi Keluarga Kewenangan Kabupaten/Kota</t>
  </si>
  <si>
    <t>25 Orang</t>
  </si>
  <si>
    <t>1 Orang</t>
  </si>
  <si>
    <t>4 Orang</t>
  </si>
  <si>
    <t>05</t>
  </si>
  <si>
    <t>Pemberian Bimbingan Fisik, Mental, Spiritual, dan Sosial</t>
  </si>
  <si>
    <t>Jumlah Peserta Bimbingan Fisik, Mental, Spiritual dan Sosial Kewenangan Kabupaten/Kota</t>
  </si>
  <si>
    <t>30 Orang</t>
  </si>
  <si>
    <t>23 Orang</t>
  </si>
  <si>
    <t>10</t>
  </si>
  <si>
    <t>Pemberian Layanan Kedaruratan</t>
  </si>
  <si>
    <t>Jumlah Orang yang Mendapatkan Pelayanan Kedaruratan Kewenangan Kabupaten/Kota</t>
  </si>
  <si>
    <t>12</t>
  </si>
  <si>
    <t>Pemberian Layanan Rujukan</t>
  </si>
  <si>
    <t>Jumlah Orang Mendapatkan Layanan Rujukan Kewenangan Kabupaten/Kota</t>
  </si>
  <si>
    <t>7 Orang</t>
  </si>
  <si>
    <t>Rehabilitasi Sosial Penyandang Masalah Kesejahteraan Sosial (PMKS) Lainnya Bukan Korban HIV/AIDS dan NAPZA di Luar Panti Sosial</t>
  </si>
  <si>
    <t>Pemberian Layanan Data dan Pengaduan</t>
  </si>
  <si>
    <t>Jumlah Orang yang Mendapatkan Layanan Data dan Pengaduan Kewenangan Kabupaten/Kota</t>
  </si>
  <si>
    <t>S</t>
  </si>
  <si>
    <t>PROGRAM PERLINDUNGAN DAN JAMINAN SOSIAL</t>
  </si>
  <si>
    <t>Persentase perlindungan dan jaminan sosial yang dilayani</t>
  </si>
  <si>
    <t>Pengelolaan Data Fakir Miskin Cakupan Daerah Kabupaten/Kota</t>
  </si>
  <si>
    <t>Pendataan Fakir Miskin Cakupan Daerah Kabupaten/Kota</t>
  </si>
  <si>
    <t>Jumlah Fakir Miskin Cakupan Daerah Kabupaten/Kota yang Didata</t>
  </si>
  <si>
    <t>Fasilitasi Bantuan Sosial Kesejahteraan Keluarga </t>
  </si>
  <si>
    <t>Jumlah Keluarga Penerima Manfaat (KPM) yang Mendapatkan Bantuan Sosial Kesejahteraan Keluarga Kewenangan Kabupaten/Kota</t>
  </si>
  <si>
    <t xml:space="preserve">0 Keluarga </t>
  </si>
  <si>
    <t xml:space="preserve">818 Keluarga </t>
  </si>
  <si>
    <t xml:space="preserve">908 Keluarga </t>
  </si>
  <si>
    <t>Fasilitasi Bantuan Pengembangan Ekonomi Masyarakat</t>
  </si>
  <si>
    <t>Jumlah Orang Mendapatkan Bantuan Pengembangan Ekonomi Masyarakat Kewenangan Kabupaten/Kota</t>
  </si>
  <si>
    <t>426 Orang</t>
  </si>
  <si>
    <t>PROGRAM PENANGANAN BENCANA</t>
  </si>
  <si>
    <t>Persentase layanan penanganan bencana alam dan sosial</t>
  </si>
  <si>
    <t>Perlindungan Sosial Korban Bencana Alam dan Sosial Kabupaten/Kota</t>
  </si>
  <si>
    <t>Penyediaan Makanan</t>
  </si>
  <si>
    <t>Jumlah Orang yang Mendapatkan Permakanan 3x1 Hari dalam Masa Tanggap Darurat (Pengungsian) Kewenangan Kabupaten/Kota</t>
  </si>
  <si>
    <t>298 Orang</t>
  </si>
  <si>
    <t>152 Orang</t>
  </si>
  <si>
    <t>79 Orang</t>
  </si>
  <si>
    <t>T</t>
  </si>
  <si>
    <t>07</t>
  </si>
  <si>
    <t>PROGRAM PENGELOLAAN TAMAN MAKAM PAHLAWAN</t>
  </si>
  <si>
    <t>Persentase layanan pengelolaan taman makam pahlawan</t>
  </si>
  <si>
    <t>Pemeliharaan Taman Makam Pahlawan Nasional Kabupaten/Kota</t>
  </si>
  <si>
    <t>Jumlah Makam yang Terpenuhi Pemeliharannya pada Taman Makam Pahlawan Kabupaten/Kota</t>
  </si>
  <si>
    <t>1 Makam</t>
  </si>
  <si>
    <t>0 Makam</t>
  </si>
  <si>
    <t>ST</t>
  </si>
  <si>
    <t>2</t>
  </si>
  <si>
    <t>URUSAN PEMERINTAHAN WAJIB YANG TIDAK BERKAITAN DENGAN PELAYANAN DASAR</t>
  </si>
  <si>
    <t>13</t>
  </si>
  <si>
    <t>URUSAN PEMERINTAHAN BIDANG PEMBERDAYAAN MASYARAKAT DAN DESA</t>
  </si>
  <si>
    <t>PROGRAM ADMINISTRASI PEMERINTAHAN DESA</t>
  </si>
  <si>
    <t>Kategori kelurahan</t>
  </si>
  <si>
    <t>Pembinaan dan Pengawasan Penyelenggaraan Administrasi Pemerintahan Desa</t>
  </si>
  <si>
    <t>18</t>
  </si>
  <si>
    <t>Fasilitasi Evaluasi Perkembangan Desa serta Lomba Desa dan Kelurahan</t>
  </si>
  <si>
    <t>Jumlah Dokumen Hasil Evaluasi Perkembangan Desa serta Lomba Desa dan Kelurahan</t>
  </si>
  <si>
    <t>1 Dokumen</t>
  </si>
  <si>
    <t>0 Dokumen</t>
  </si>
  <si>
    <t>PROGRAM PEMBERDAYAAN LEMBAGA KEMASYARAKATAN, LEMBAGA ADAT DAN MASYARAKAT HUKUM ADAT</t>
  </si>
  <si>
    <t>Persentase lembaga masyarakat yang aktif</t>
  </si>
  <si>
    <t>Pemberdayaan Lembaga Kemasyarakatan yang Bergerak di Bidang Pemberdayaan Desa dan Lembaga Adat Tingkat Daerah Kabupaten/Kota serta Pemberdayaan Masyarakat Hukum Adat yang Masyarakat Pelakunya Hukum Adat yang Sama dalam Daerah Kabupaten/Kota</t>
  </si>
  <si>
    <t>Peningkatan Kapasitas Kelembagaan Lembaga Kemasyarakatan Desa/Kelurahan (RT, RW, PKK, Posyandu, LPM, dan Karang Taruna), Lembaga Adat Desa/Kelurahan dan Masyarakat Hukum Adat</t>
  </si>
  <si>
    <t>Jumlah Lembaga Kemasyarakatan Desa/Kelurahan (RT, RW, PKK, Posyandu, LPM, dan Karang Taruna), Lembaga Adat Desa/Kelurahan dan Masyarakat Hukum Adat yang Ditingkatkan Kapasitasnya</t>
  </si>
  <si>
    <t>76 Lembaga</t>
  </si>
  <si>
    <t>0 Lembaga</t>
  </si>
  <si>
    <t>27 Lembaga</t>
  </si>
  <si>
    <t>Fasilitasi Penyediaan Sarana dan Prasarana Kelembagaan Lembaga Kemasyarakatan Desa/Kelurahan (RT, RW, PKK, Posyandu, LPM, dan Karang Taruna), Lembaga Adat Desa/Kelurahan dan Masyarakat Hukum Adat</t>
  </si>
  <si>
    <t>Jumlah Sarana dan Prasarana Kelembagaan Lembaga Kemasyarakatan Desa/Kelurahan (RT, RW, PKK, Posyandu, LPM, dan Karang Taruna), Lembaga Adat Desa/Kelurahan dan Masyarakat Hukum Adat</t>
  </si>
  <si>
    <t>7 Unit</t>
  </si>
  <si>
    <t>0 Unit</t>
  </si>
  <si>
    <t>Fasilitasi Pengembangan Usaha Ekonomi Masyarakat dan Pemerintah Desa dalam Meningkatkan Pendapatan Asli Desa</t>
  </si>
  <si>
    <t>Jumlah Dokumen Hasil Fasilitasi Pengembangan Usaha Ekonomi Masyarakat dan Pemerintah Desa dalam Meningkatkan Pendapatan Asli Desa</t>
  </si>
  <si>
    <t>Fasilitasi Pemerintah Desa dalam Pemanfaatan Teknologi Tepat Guna</t>
  </si>
  <si>
    <t>Jumlah Laporan Hasil Fasilitasi Pemerintah Desa dalam Pemanfaatan Teknologi Tepat Guna</t>
  </si>
  <si>
    <t>1 Laporan</t>
  </si>
  <si>
    <t>0 Laporan</t>
  </si>
  <si>
    <t>09</t>
  </si>
  <si>
    <t>Fasilitasi Tim Penggerak PKK dalam Penyelenggaraan Gerakan Pemberdayaan Masyarakat dan Kesejahteraan Keluarga</t>
  </si>
  <si>
    <t>Jumlah Dokumen Hasil Fasilitasi Tim Penggerak PKK dalam Penyelenggaraan Gerakan Pemberdayaan Masyarakat dan Kesejahteraan Keluarga</t>
  </si>
  <si>
    <t>3 Dokumen</t>
  </si>
  <si>
    <t>X</t>
  </si>
  <si>
    <t>XX</t>
  </si>
  <si>
    <t>PROGRAM PENUNJANG URUSAN PEMERINTAHAN DAERAH KABUPATEN/KOTA</t>
  </si>
  <si>
    <t>Persentase Layanan Penunjang Perangkat Daerah yang Terpenuhi</t>
  </si>
  <si>
    <t>Administrasi Keuangan Perangkat Daerah</t>
  </si>
  <si>
    <t>Penyediaan Gaji dan Tunjangan ASN</t>
  </si>
  <si>
    <t>Jumlah Orang yang Menerima Gaji dan Tunjangan ASN</t>
  </si>
  <si>
    <t>312 Orang/bulan</t>
  </si>
  <si>
    <t>0 Orang/bulan</t>
  </si>
  <si>
    <t>Penyediaan Administrasi Pelaksanaan Tugas ASN</t>
  </si>
  <si>
    <t>Jumlah Dokumen Hasil Penyediaan Administrasi Pelaksanaan Tugas ASN</t>
  </si>
  <si>
    <t>4 Dokumen</t>
  </si>
  <si>
    <t>Administrasi Kepegawaian Perangkat Daerah</t>
  </si>
  <si>
    <t>Pengadaan Pakaian Dinas beserta Atribut Kelengkapannya</t>
  </si>
  <si>
    <t>Jumlah Paket Pakaian Dinas beserta Atribut Kelengkapan</t>
  </si>
  <si>
    <t>1 Paket</t>
  </si>
  <si>
    <t>0 Paket</t>
  </si>
  <si>
    <t>Administrasi Umum Perangkat Daerah</t>
  </si>
  <si>
    <t>Penyediaan Komponen Instalasi
Listrik/Penerangan Bangunan Kantor</t>
  </si>
  <si>
    <t>Jumlah Paket Komponen Instalasi Listrik/Penerangan Bangunan Kantor yang Disediakan</t>
  </si>
  <si>
    <t>Penyediaan Bahan Logistik Kantor</t>
  </si>
  <si>
    <t>Jumlah Paket Bahan Logistik Kantor yang Disediakan</t>
  </si>
  <si>
    <t>2 Paket</t>
  </si>
  <si>
    <t>Penyediaan Barang Cetakan dan Penggandaan</t>
  </si>
  <si>
    <t>Jumlah Paket Barang Cetakan dan Penggandaan yang Disediakan</t>
  </si>
  <si>
    <t>Penyelenggaraan Rapat Koordinasi dan Konsultasi SKPD</t>
  </si>
  <si>
    <t>Jumlah Laporan Penyelenggaraan Rapat Koordinasi dan Konsultasi SKPD</t>
  </si>
  <si>
    <t>4 Laporan</t>
  </si>
  <si>
    <t>2 Laporan</t>
  </si>
  <si>
    <t>Pengadaan Barang Milik Daerah Penunjang Urusan Pemerintah Daerah</t>
  </si>
  <si>
    <t>Pengadaan Peralatan dan Mesin Lainnya</t>
  </si>
  <si>
    <t>Jumlah Unit Peralatan dan Mesin Lainnya yang Disediakan</t>
  </si>
  <si>
    <t>8 Unit</t>
  </si>
  <si>
    <t>1 Unit</t>
  </si>
  <si>
    <t>Penyediaan Jasa Penunjang Urusan Pemerintahan Daerah</t>
  </si>
  <si>
    <t>Penyediaan Jasa Surat Menyurat</t>
  </si>
  <si>
    <t>Jumlah Laporan Penyediaan Jasa Surat Menyurat</t>
  </si>
  <si>
    <t>Penyediaan Jasa Komunikasi, Sumber Daya Air dan Listrik</t>
  </si>
  <si>
    <t>Jumlah Laporan Penyediaan Jasa Komunikasi, Sumber Daya Air dan Listrik yang Disediakan</t>
  </si>
  <si>
    <t>12 Laporan</t>
  </si>
  <si>
    <t>5 Laporan</t>
  </si>
  <si>
    <t>Pemeliharaan Barang Milik Daerah Penunjang Urusan Pemerintahan Daerah</t>
  </si>
  <si>
    <t>Penyediaan Jasa Pemeliharaan, Biaya Pemeliharaan, dan Pajak Kendaraan Perorangan Dinas atau Kendaraan Dinas Jabatan</t>
  </si>
  <si>
    <t>Jumlah Kendaraan Perorangan Dinas atau Kendaraan Dinas Jabatan yang Dipelihara dan dibayarkan Pajaknya</t>
  </si>
  <si>
    <t>10 Unit</t>
  </si>
  <si>
    <t>3 Unit</t>
  </si>
  <si>
    <t>4 Unit</t>
  </si>
  <si>
    <t>Penyediaan Jasa Pemeliharaan, Biaya Pemeliharaan, Pajak dan Perizinan Kendaraan Dinas Operasional atau Lapangan</t>
  </si>
  <si>
    <t>Jumlah Kendaraan Dinas Operasional atau Lapangan yang Dipelihara dan dibayarkan Pajak dan Perizinannya</t>
  </si>
  <si>
    <t>Pemeliharaan Peralatan dan Mesin Lainnya</t>
  </si>
  <si>
    <t>Jumlah Peralatan dan Mesin Lainnya yang Dipelihara</t>
  </si>
  <si>
    <t>18 Unit</t>
  </si>
  <si>
    <t>9 Unit</t>
  </si>
  <si>
    <t>Faktor pendorong keberhasilan kinerja:</t>
  </si>
  <si>
    <t>Faktor penghambat pencapaian kinerja:</t>
  </si>
  <si>
    <t>Tindak lanjut yang diperlukan dalam triwulan berikutnya:</t>
  </si>
  <si>
    <t>Tindak lanjut yang diperlukan dalam Renja Perangkat Daerah berikutnya:</t>
  </si>
  <si>
    <t>2 Orang</t>
  </si>
  <si>
    <t>6 Orang</t>
  </si>
  <si>
    <t>33 Orang</t>
  </si>
  <si>
    <t>47 Lembaga</t>
  </si>
  <si>
    <t>2 Unit</t>
  </si>
  <si>
    <t>84 Orang</t>
  </si>
  <si>
    <t>264 Orang</t>
  </si>
  <si>
    <t>74 Lembaga</t>
  </si>
  <si>
    <t>TOTAL RATA-RATA CAPAIAN KINERJA DAN ANGGARAN DARI SELURUH PROGRAM (PROGRAM 1 s/d PROGRAM )</t>
  </si>
  <si>
    <t>PREDIKAT KINERJA DARI SELURUH PROGRAM (PROGRAM 1 s/d PROGRAM …)</t>
  </si>
  <si>
    <t>2500 Orang</t>
  </si>
  <si>
    <t>2475 Orang</t>
  </si>
  <si>
    <t>2491 Orang</t>
  </si>
  <si>
    <t>10000 Orang</t>
  </si>
  <si>
    <t>3720 Orang</t>
  </si>
  <si>
    <t>3078 Orang</t>
  </si>
  <si>
    <t>3202 Orang</t>
  </si>
  <si>
    <t xml:space="preserve">7043 Keluarga </t>
  </si>
  <si>
    <t xml:space="preserve">2727 Keluarga </t>
  </si>
  <si>
    <t xml:space="preserve">1682 Keluarga </t>
  </si>
  <si>
    <t xml:space="preserve">6135 Keluarga </t>
  </si>
  <si>
    <t>9460 Orang</t>
  </si>
  <si>
    <t>4772 Orang</t>
  </si>
  <si>
    <t>3861 Orang</t>
  </si>
  <si>
    <t>9059 Orang</t>
  </si>
  <si>
    <t xml:space="preserve">Kota Tarakan, </t>
  </si>
  <si>
    <t xml:space="preserve">NIP </t>
  </si>
  <si>
    <t>14 = (13 / 8 * 100)%</t>
  </si>
  <si>
    <t>16 = (15 / 6 * 100)%</t>
  </si>
  <si>
    <t>100,00%</t>
  </si>
  <si>
    <t>97,32%</t>
  </si>
  <si>
    <t>42,00%</t>
  </si>
  <si>
    <t>41,78%</t>
  </si>
  <si>
    <t>99,95%</t>
  </si>
  <si>
    <t>73,49%</t>
  </si>
  <si>
    <t>28,00%</t>
  </si>
  <si>
    <t>22,62%</t>
  </si>
  <si>
    <t>76,67%</t>
  </si>
  <si>
    <t>75,12%</t>
  </si>
  <si>
    <t>88,18%</t>
  </si>
  <si>
    <t>85,71%</t>
  </si>
  <si>
    <t>69,92%</t>
  </si>
  <si>
    <t>99,64%</t>
  </si>
  <si>
    <t>86,38%</t>
  </si>
  <si>
    <t>98,77%</t>
  </si>
  <si>
    <t>87,11%</t>
  </si>
  <si>
    <t>75,49%</t>
  </si>
  <si>
    <t>95,76%</t>
  </si>
  <si>
    <t>95,26%</t>
  </si>
  <si>
    <t>88,59%</t>
  </si>
  <si>
    <t>85,34%</t>
  </si>
  <si>
    <t>99,12%</t>
  </si>
  <si>
    <t>93,66%</t>
  </si>
  <si>
    <t>97,37%</t>
  </si>
  <si>
    <t>76,69%</t>
  </si>
  <si>
    <t>82,49%</t>
  </si>
  <si>
    <t>0,00%</t>
  </si>
  <si>
    <t>74,84%</t>
  </si>
  <si>
    <t>81,27%</t>
  </si>
  <si>
    <t>98,10%</t>
  </si>
  <si>
    <t>99,43%</t>
  </si>
  <si>
    <t>83,60%</t>
  </si>
  <si>
    <t>95,37%</t>
  </si>
  <si>
    <t>90,04%</t>
  </si>
  <si>
    <t>94,54%</t>
  </si>
  <si>
    <t>99,45%</t>
  </si>
  <si>
    <t>84,21%</t>
  </si>
  <si>
    <t>99,40%</t>
  </si>
  <si>
    <t>94,04%</t>
  </si>
  <si>
    <t>98,00%</t>
  </si>
  <si>
    <t>Keterangan :</t>
  </si>
  <si>
    <t>PREDIKAT KINERJA</t>
  </si>
  <si>
    <t>ST (Sanggat Tinggi)</t>
  </si>
  <si>
    <t>(91,00% &lt; 100%)</t>
  </si>
  <si>
    <t>T (Tinggi)</t>
  </si>
  <si>
    <t>(76,00% &lt; 90,99%)</t>
  </si>
  <si>
    <t>S (Sedang)</t>
  </si>
  <si>
    <t>(66,00% &lt; 75,99%)</t>
  </si>
  <si>
    <t>R (Rendah)</t>
  </si>
  <si>
    <t>(51,00% &lt; 65,99%)</t>
  </si>
  <si>
    <t>SR (Sanggat Rendah)</t>
  </si>
  <si>
    <t>(&lt; 50,99%)</t>
  </si>
  <si>
    <t>Dinas Sosial dan Pemberdayaan Masyarakat Kota Tarakan</t>
  </si>
  <si>
    <t>Evaluasi Terhadap RENJA/RKPD</t>
  </si>
  <si>
    <t>Realisasi Capaian Kinerja RENJA sampai dengan Tahun sebelumnya</t>
  </si>
  <si>
    <t>Target Kinerja dan Anggaran RENJA Tahun yang dievaluasi</t>
  </si>
  <si>
    <t>Target Akhir Tahun RPJMD/Renstra</t>
  </si>
  <si>
    <t>Realisasi Capaian Kinerja dan Anggaran RENJA yang dievaluasi</t>
  </si>
  <si>
    <t xml:space="preserve">Realisasi Kinerja dan Anggaran RPJMD/Renstra s/d Tahun yang dievaluasi </t>
  </si>
  <si>
    <t>Tingkat Capaian Kinerja dan Realisasi Anggaran RPJMD/Renstra s/d Tahun yang dievaluasi (%)</t>
  </si>
  <si>
    <t>Tahun 2024</t>
  </si>
  <si>
    <t>Target Akhir Tahun RPJMD/Renstra (Tahun 2023 - 2024)</t>
  </si>
  <si>
    <t>Realisasi Capaian Kinerja RKPD sampai dengan Tahun sebelumnya</t>
  </si>
  <si>
    <t>Realisasi Capaian Kinerja dan Anggaran RENJA  yang dievaluasi</t>
  </si>
  <si>
    <t>14 = (13 / 8 * 100) %</t>
  </si>
  <si>
    <t>16 = (15 / 6 * 100) %</t>
  </si>
  <si>
    <t>SR</t>
  </si>
  <si>
    <t>Penyediaan Komponen Instalasi Listrik/Penerangan Bangunan Kantor</t>
  </si>
  <si>
    <t>Pemeliharaan/Rehabilitasi Gedung Kantor dan Bangunan Lainnya</t>
  </si>
  <si>
    <t>Jumlah Gedung Kantor dan Bangunan Lainnya yang Dipelihara/Direhabilitasi</t>
  </si>
  <si>
    <t>Unit</t>
  </si>
  <si>
    <t>Orang</t>
  </si>
  <si>
    <t xml:space="preserve">Keluarga </t>
  </si>
  <si>
    <t>Makam</t>
  </si>
  <si>
    <t>Dokumen</t>
  </si>
  <si>
    <t>Laporan</t>
  </si>
  <si>
    <t>Lembaga</t>
  </si>
  <si>
    <t>Orang/bulan</t>
  </si>
  <si>
    <t>Paket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</si>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</sst>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color rgb="FFFFFFFF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082187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1E1E1E"/>
        <bgColor rgb="FF000000"/>
      </patternFill>
    </fill>
    <fill>
      <patternFill patternType="solid">
        <fgColor rgb="FF666666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0" fillId="0" borderId="0">
      <alignment vertical="top"/>
    </xf>
  </cellStyleXfs>
  <cellXfs count="183">
    <xf numFmtId="0" fontId="0" fillId="0" borderId="0" xfId="0"/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4" fillId="3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right" vertical="top" wrapText="1"/>
    </xf>
    <xf numFmtId="0" fontId="5" fillId="4" borderId="1" xfId="0" applyFont="1" applyFill="1" applyBorder="1" applyAlignment="1">
      <alignment horizontal="right" vertical="top" wrapText="1"/>
    </xf>
    <xf numFmtId="0" fontId="5" fillId="6" borderId="1" xfId="0" applyFont="1" applyFill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9" fontId="5" fillId="5" borderId="1" xfId="0" applyNumberFormat="1" applyFont="1" applyFill="1" applyBorder="1" applyAlignment="1">
      <alignment horizontal="center" vertical="top" wrapText="1"/>
    </xf>
    <xf numFmtId="164" fontId="8" fillId="7" borderId="1" xfId="1" applyNumberFormat="1" applyFont="1" applyFill="1" applyBorder="1" applyAlignment="1">
      <alignment vertical="center" wrapText="1"/>
    </xf>
    <xf numFmtId="10" fontId="8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8" fillId="7" borderId="1" xfId="0" applyFont="1" applyFill="1" applyBorder="1" applyAlignment="1">
      <alignment horizontal="center" vertical="center" wrapText="1"/>
    </xf>
    <xf numFmtId="164" fontId="1" fillId="0" borderId="0" xfId="1" applyNumberFormat="1" applyFont="1" applyAlignment="1">
      <alignment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Font="1" applyBorder="1" applyAlignment="1">
      <alignment wrapText="1"/>
    </xf>
    <xf numFmtId="164" fontId="4" fillId="3" borderId="1" xfId="1" applyNumberFormat="1" applyFont="1" applyFill="1" applyBorder="1" applyAlignment="1">
      <alignment horizontal="right" vertical="top" wrapText="1"/>
    </xf>
    <xf numFmtId="164" fontId="5" fillId="4" borderId="1" xfId="1" applyNumberFormat="1" applyFont="1" applyFill="1" applyBorder="1" applyAlignment="1">
      <alignment horizontal="right" vertical="top" wrapText="1"/>
    </xf>
    <xf numFmtId="164" fontId="5" fillId="6" borderId="1" xfId="1" applyNumberFormat="1" applyFont="1" applyFill="1" applyBorder="1" applyAlignment="1">
      <alignment horizontal="right" vertical="top" wrapText="1"/>
    </xf>
    <xf numFmtId="164" fontId="6" fillId="0" borderId="1" xfId="1" applyNumberFormat="1" applyFont="1" applyBorder="1" applyAlignment="1">
      <alignment horizontal="right" vertical="top" wrapText="1"/>
    </xf>
    <xf numFmtId="164" fontId="6" fillId="0" borderId="0" xfId="1" applyNumberFormat="1" applyFont="1" applyAlignment="1">
      <alignment vertical="top" wrapText="1"/>
    </xf>
    <xf numFmtId="164" fontId="0" fillId="0" borderId="0" xfId="1" applyNumberFormat="1" applyFont="1"/>
    <xf numFmtId="164" fontId="5" fillId="5" borderId="1" xfId="1" applyNumberFormat="1" applyFont="1" applyFill="1" applyBorder="1" applyAlignment="1">
      <alignment horizontal="right" vertical="top" wrapText="1"/>
    </xf>
    <xf numFmtId="164" fontId="4" fillId="0" borderId="1" xfId="1" applyNumberFormat="1" applyFont="1" applyBorder="1" applyAlignment="1">
      <alignment horizontal="center" vertical="top" wrapText="1"/>
    </xf>
    <xf numFmtId="164" fontId="4" fillId="0" borderId="1" xfId="1" applyNumberFormat="1" applyFont="1" applyBorder="1" applyAlignment="1">
      <alignment vertical="top" wrapText="1"/>
    </xf>
    <xf numFmtId="10" fontId="4" fillId="0" borderId="1" xfId="0" applyNumberFormat="1" applyFont="1" applyBorder="1" applyAlignment="1">
      <alignment horizontal="center" vertical="top" wrapText="1"/>
    </xf>
    <xf numFmtId="9" fontId="4" fillId="0" borderId="1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11" fillId="0" borderId="7" xfId="2" applyFont="1" applyBorder="1" applyAlignment="1">
      <alignment vertical="center" wrapText="1"/>
    </xf>
    <xf numFmtId="0" fontId="11" fillId="0" borderId="7" xfId="2" applyFont="1" applyBorder="1" applyAlignment="1">
      <alignment horizontal="left" vertical="center"/>
    </xf>
    <xf numFmtId="0" fontId="5" fillId="5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164" fontId="12" fillId="2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horizontal="right" vertical="top" wrapText="1"/>
    </xf>
    <xf numFmtId="0" fontId="14" fillId="0" borderId="3" xfId="0" applyFont="1" applyBorder="1" applyAlignment="1">
      <alignment horizontal="left" vertical="top" wrapText="1"/>
    </xf>
    <xf numFmtId="164" fontId="14" fillId="0" borderId="3" xfId="1" applyNumberFormat="1" applyFont="1" applyBorder="1" applyAlignment="1">
      <alignment horizontal="left" vertical="top" wrapText="1"/>
    </xf>
    <xf numFmtId="164" fontId="14" fillId="0" borderId="1" xfId="1" applyNumberFormat="1" applyFont="1" applyBorder="1" applyAlignment="1">
      <alignment vertical="top" wrapText="1"/>
    </xf>
    <xf numFmtId="0" fontId="14" fillId="0" borderId="3" xfId="0" applyFont="1" applyBorder="1" applyAlignment="1">
      <alignment horizontal="right" vertical="top"/>
    </xf>
    <xf numFmtId="0" fontId="14" fillId="0" borderId="3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10" fontId="14" fillId="0" borderId="1" xfId="0" applyNumberFormat="1" applyFont="1" applyBorder="1" applyAlignment="1">
      <alignment horizontal="center" vertical="top" wrapText="1"/>
    </xf>
    <xf numFmtId="0" fontId="14" fillId="0" borderId="8" xfId="0" applyFont="1" applyBorder="1" applyAlignment="1">
      <alignment vertical="top" wrapText="1"/>
    </xf>
    <xf numFmtId="164" fontId="14" fillId="0" borderId="3" xfId="1" applyNumberFormat="1" applyFont="1" applyFill="1" applyBorder="1" applyAlignment="1">
      <alignment horizontal="left" vertical="top" wrapText="1"/>
    </xf>
    <xf numFmtId="164" fontId="14" fillId="0" borderId="3" xfId="1" applyNumberFormat="1" applyFont="1" applyFill="1" applyBorder="1" applyAlignment="1">
      <alignment horizontal="right" vertical="top" wrapText="1"/>
    </xf>
    <xf numFmtId="0" fontId="14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4" fillId="3" borderId="2" xfId="0" applyFont="1" applyFill="1" applyBorder="1" applyAlignment="1">
      <alignment horizontal="right" vertical="top" wrapText="1"/>
    </xf>
    <xf numFmtId="0" fontId="5" fillId="4" borderId="2" xfId="0" applyFont="1" applyFill="1" applyBorder="1" applyAlignment="1">
      <alignment horizontal="right" vertical="top" wrapText="1"/>
    </xf>
    <xf numFmtId="0" fontId="5" fillId="5" borderId="2" xfId="0" applyFont="1" applyFill="1" applyBorder="1" applyAlignment="1">
      <alignment horizontal="right" vertical="top" wrapText="1"/>
    </xf>
    <xf numFmtId="0" fontId="5" fillId="6" borderId="2" xfId="0" applyFont="1" applyFill="1" applyBorder="1" applyAlignment="1">
      <alignment horizontal="right" vertical="top" wrapText="1"/>
    </xf>
    <xf numFmtId="0" fontId="6" fillId="0" borderId="2" xfId="0" applyFont="1" applyBorder="1" applyAlignment="1">
      <alignment horizontal="right" vertical="top" wrapText="1"/>
    </xf>
    <xf numFmtId="164" fontId="8" fillId="7" borderId="2" xfId="1" applyNumberFormat="1" applyFont="1" applyFill="1" applyBorder="1" applyAlignment="1">
      <alignment vertical="center" wrapText="1"/>
    </xf>
    <xf numFmtId="0" fontId="8" fillId="7" borderId="2" xfId="0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4" fillId="3" borderId="4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9" fontId="5" fillId="5" borderId="4" xfId="0" applyNumberFormat="1" applyFont="1" applyFill="1" applyBorder="1" applyAlignment="1">
      <alignment horizontal="left" vertical="top" wrapText="1"/>
    </xf>
    <xf numFmtId="0" fontId="5" fillId="6" borderId="4" xfId="0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left" vertical="top" wrapText="1"/>
    </xf>
    <xf numFmtId="164" fontId="8" fillId="7" borderId="4" xfId="1" applyNumberFormat="1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164" fontId="9" fillId="0" borderId="1" xfId="1" applyNumberFormat="1" applyFont="1" applyBorder="1" applyAlignment="1">
      <alignment horizontal="right" vertical="top" wrapText="1"/>
    </xf>
    <xf numFmtId="0" fontId="6" fillId="8" borderId="1" xfId="0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vertical="top" wrapText="1"/>
    </xf>
    <xf numFmtId="0" fontId="6" fillId="8" borderId="1" xfId="0" applyFont="1" applyFill="1" applyBorder="1" applyAlignment="1">
      <alignment horizontal="left" vertical="top" wrapText="1"/>
    </xf>
    <xf numFmtId="164" fontId="6" fillId="8" borderId="1" xfId="1" applyNumberFormat="1" applyFont="1" applyFill="1" applyBorder="1" applyAlignment="1">
      <alignment horizontal="right" vertical="top" wrapText="1"/>
    </xf>
    <xf numFmtId="0" fontId="6" fillId="8" borderId="2" xfId="0" applyFont="1" applyFill="1" applyBorder="1" applyAlignment="1">
      <alignment horizontal="right" vertical="top" wrapText="1"/>
    </xf>
    <xf numFmtId="0" fontId="6" fillId="8" borderId="4" xfId="0" applyFont="1" applyFill="1" applyBorder="1" applyAlignment="1">
      <alignment horizontal="left" vertical="top" wrapText="1"/>
    </xf>
    <xf numFmtId="0" fontId="0" fillId="8" borderId="0" xfId="0" applyFill="1"/>
    <xf numFmtId="0" fontId="9" fillId="0" borderId="1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9" fillId="0" borderId="1" xfId="0" quotePrefix="1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15" fillId="5" borderId="1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5" fillId="6" borderId="2" xfId="0" applyFont="1" applyFill="1" applyBorder="1" applyAlignment="1">
      <alignment vertical="top" wrapText="1"/>
    </xf>
    <xf numFmtId="164" fontId="9" fillId="8" borderId="1" xfId="1" applyNumberFormat="1" applyFont="1" applyFill="1" applyBorder="1" applyAlignment="1">
      <alignment horizontal="right" vertical="top" wrapText="1"/>
    </xf>
    <xf numFmtId="164" fontId="1" fillId="0" borderId="2" xfId="1" applyNumberFormat="1" applyFont="1" applyBorder="1" applyAlignment="1">
      <alignment wrapText="1"/>
    </xf>
    <xf numFmtId="164" fontId="4" fillId="3" borderId="2" xfId="1" applyNumberFormat="1" applyFont="1" applyFill="1" applyBorder="1" applyAlignment="1">
      <alignment horizontal="right" vertical="top" wrapText="1"/>
    </xf>
    <xf numFmtId="164" fontId="5" fillId="4" borderId="2" xfId="1" applyNumberFormat="1" applyFont="1" applyFill="1" applyBorder="1" applyAlignment="1">
      <alignment horizontal="right" vertical="top" wrapText="1"/>
    </xf>
    <xf numFmtId="164" fontId="5" fillId="5" borderId="2" xfId="1" applyNumberFormat="1" applyFont="1" applyFill="1" applyBorder="1" applyAlignment="1">
      <alignment horizontal="right" vertical="top" wrapText="1"/>
    </xf>
    <xf numFmtId="164" fontId="5" fillId="6" borderId="2" xfId="1" applyNumberFormat="1" applyFont="1" applyFill="1" applyBorder="1" applyAlignment="1">
      <alignment horizontal="right" vertical="top" wrapText="1"/>
    </xf>
    <xf numFmtId="164" fontId="6" fillId="0" borderId="2" xfId="1" applyNumberFormat="1" applyFont="1" applyBorder="1" applyAlignment="1">
      <alignment horizontal="right" vertical="top" wrapText="1"/>
    </xf>
    <xf numFmtId="164" fontId="6" fillId="8" borderId="2" xfId="1" applyNumberFormat="1" applyFont="1" applyFill="1" applyBorder="1" applyAlignment="1">
      <alignment horizontal="right" vertical="top" wrapText="1"/>
    </xf>
    <xf numFmtId="164" fontId="5" fillId="5" borderId="4" xfId="1" applyNumberFormat="1" applyFont="1" applyFill="1" applyBorder="1" applyAlignment="1">
      <alignment horizontal="left" vertical="top" wrapText="1"/>
    </xf>
    <xf numFmtId="164" fontId="5" fillId="6" borderId="4" xfId="1" applyNumberFormat="1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6" fillId="8" borderId="2" xfId="0" applyFont="1" applyFill="1" applyBorder="1" applyAlignment="1">
      <alignment vertical="top" wrapText="1"/>
    </xf>
    <xf numFmtId="0" fontId="11" fillId="0" borderId="0" xfId="2" applyFont="1" applyAlignment="1">
      <alignment vertical="center"/>
    </xf>
    <xf numFmtId="0" fontId="4" fillId="3" borderId="2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 vertical="top" wrapText="1"/>
    </xf>
    <xf numFmtId="9" fontId="5" fillId="5" borderId="2" xfId="0" applyNumberFormat="1" applyFont="1" applyFill="1" applyBorder="1" applyAlignment="1">
      <alignment horizontal="center" vertical="top" wrapText="1"/>
    </xf>
    <xf numFmtId="10" fontId="8" fillId="7" borderId="2" xfId="0" applyNumberFormat="1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164" fontId="9" fillId="0" borderId="2" xfId="1" applyNumberFormat="1" applyFont="1" applyBorder="1" applyAlignment="1">
      <alignment horizontal="right" vertical="top" wrapText="1"/>
    </xf>
    <xf numFmtId="10" fontId="9" fillId="0" borderId="1" xfId="0" applyNumberFormat="1" applyFont="1" applyBorder="1" applyAlignment="1">
      <alignment horizontal="center" vertical="top" wrapText="1"/>
    </xf>
    <xf numFmtId="164" fontId="9" fillId="0" borderId="2" xfId="0" applyNumberFormat="1" applyFont="1" applyBorder="1" applyAlignment="1">
      <alignment horizontal="center" vertical="top" wrapText="1"/>
    </xf>
    <xf numFmtId="9" fontId="5" fillId="0" borderId="1" xfId="0" applyNumberFormat="1" applyFont="1" applyBorder="1" applyAlignment="1">
      <alignment horizontal="left" vertical="top" wrapText="1"/>
    </xf>
    <xf numFmtId="164" fontId="5" fillId="0" borderId="1" xfId="1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164" fontId="6" fillId="0" borderId="1" xfId="1" applyNumberFormat="1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1" applyNumberFormat="1" applyFont="1" applyFill="1" applyBorder="1" applyAlignment="1">
      <alignment horizontal="right" vertical="top" wrapText="1"/>
    </xf>
    <xf numFmtId="0" fontId="9" fillId="8" borderId="4" xfId="0" applyFont="1" applyFill="1" applyBorder="1" applyAlignment="1">
      <alignment horizontal="left" vertical="top" wrapText="1"/>
    </xf>
    <xf numFmtId="164" fontId="9" fillId="8" borderId="2" xfId="0" applyNumberFormat="1" applyFont="1" applyFill="1" applyBorder="1" applyAlignment="1">
      <alignment horizontal="center" vertical="top" wrapText="1"/>
    </xf>
    <xf numFmtId="10" fontId="9" fillId="8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left" vertical="top" wrapText="1"/>
    </xf>
    <xf numFmtId="164" fontId="4" fillId="0" borderId="3" xfId="1" applyNumberFormat="1" applyFont="1" applyBorder="1" applyAlignment="1">
      <alignment horizontal="right" vertical="top" wrapText="1"/>
    </xf>
    <xf numFmtId="164" fontId="4" fillId="0" borderId="3" xfId="1" applyNumberFormat="1" applyFont="1" applyBorder="1" applyAlignment="1">
      <alignment horizontal="left" vertical="top" wrapText="1"/>
    </xf>
    <xf numFmtId="164" fontId="4" fillId="0" borderId="3" xfId="1" applyNumberFormat="1" applyFont="1" applyBorder="1" applyAlignment="1">
      <alignment horizontal="right" vertical="top"/>
    </xf>
    <xf numFmtId="164" fontId="4" fillId="0" borderId="3" xfId="0" applyNumberFormat="1" applyFont="1" applyBorder="1" applyAlignment="1">
      <alignment horizontal="left" vertical="top"/>
    </xf>
    <xf numFmtId="0" fontId="4" fillId="0" borderId="3" xfId="0" applyFont="1" applyBorder="1" applyAlignment="1">
      <alignment horizontal="right" vertical="top"/>
    </xf>
    <xf numFmtId="164" fontId="4" fillId="0" borderId="3" xfId="0" applyNumberFormat="1" applyFont="1" applyBorder="1" applyAlignment="1">
      <alignment horizontal="center" vertical="top" wrapText="1"/>
    </xf>
    <xf numFmtId="164" fontId="4" fillId="0" borderId="3" xfId="1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right" vertical="top"/>
    </xf>
    <xf numFmtId="164" fontId="4" fillId="0" borderId="3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right" vertical="top" wrapText="1"/>
    </xf>
    <xf numFmtId="10" fontId="5" fillId="6" borderId="1" xfId="0" applyNumberFormat="1" applyFont="1" applyFill="1" applyBorder="1" applyAlignment="1">
      <alignment horizontal="center" vertical="top" wrapText="1"/>
    </xf>
    <xf numFmtId="164" fontId="6" fillId="0" borderId="1" xfId="1" quotePrefix="1" applyNumberFormat="1" applyFont="1" applyBorder="1" applyAlignment="1">
      <alignment horizontal="right" vertical="top" wrapText="1"/>
    </xf>
    <xf numFmtId="164" fontId="16" fillId="0" borderId="1" xfId="1" applyNumberFormat="1" applyFont="1" applyBorder="1" applyAlignment="1">
      <alignment horizontal="right" vertical="top" wrapText="1"/>
    </xf>
    <xf numFmtId="0" fontId="9" fillId="0" borderId="0" xfId="0" applyFont="1" applyFill="1" applyAlignment="1">
      <alignment vertical="top" wrapText="1"/>
    </xf>
    <xf numFmtId="0" fontId="11" fillId="0" borderId="0" xfId="2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8" fillId="7" borderId="2" xfId="0" applyFont="1" applyFill="1" applyBorder="1" applyAlignment="1">
      <alignment horizontal="right" vertical="center" wrapText="1"/>
    </xf>
    <xf numFmtId="0" fontId="8" fillId="7" borderId="3" xfId="0" applyFont="1" applyFill="1" applyBorder="1" applyAlignment="1">
      <alignment horizontal="right" vertical="center" wrapText="1"/>
    </xf>
    <xf numFmtId="0" fontId="8" fillId="7" borderId="4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1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vertical="top" wrapText="1"/>
    </xf>
    <xf numFmtId="164" fontId="5" fillId="5" borderId="1" xfId="1" applyNumberFormat="1" applyFont="1" applyFill="1" applyBorder="1" applyAlignment="1">
      <alignment horizontal="right" vertical="top" wrapText="1"/>
    </xf>
    <xf numFmtId="0" fontId="5" fillId="5" borderId="1" xfId="0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</cellXfs>
  <cellStyles count="3">
    <cellStyle name="Comma" xfId="1" builtinId="3"/>
    <cellStyle name="Normal" xfId="0" builtinId="0"/>
    <cellStyle name="Normal 2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07"/>
  <sheetViews>
    <sheetView tabSelected="1" zoomScale="75" zoomScaleNormal="75" workbookViewId="0">
      <selection activeCell="A4" sqref="A4:AL4"/>
    </sheetView>
  </sheetViews>
  <sheetFormatPr defaultRowHeight="15" x14ac:dyDescent="0.25"/>
  <cols>
    <col min="1" max="1" width="5" customWidth="1"/>
    <col min="2" max="2" width="23.28515625" customWidth="1"/>
    <col min="3" max="5" width="5" customWidth="1"/>
    <col min="6" max="6" width="7" customWidth="1"/>
    <col min="7" max="7" width="5" customWidth="1"/>
    <col min="8" max="8" width="70" customWidth="1"/>
    <col min="9" max="9" width="50" customWidth="1"/>
    <col min="10" max="10" width="7" bestFit="1" customWidth="1"/>
    <col min="11" max="11" width="12.28515625" style="83" bestFit="1" customWidth="1"/>
    <col min="12" max="12" width="19.5703125" style="38" bestFit="1" customWidth="1"/>
    <col min="13" max="13" width="8" style="38" bestFit="1" customWidth="1"/>
    <col min="14" max="14" width="12.28515625" style="83" customWidth="1"/>
    <col min="15" max="15" width="18.5703125" bestFit="1" customWidth="1"/>
    <col min="16" max="16" width="6.5703125" bestFit="1" customWidth="1"/>
    <col min="17" max="17" width="12.28515625" style="83" customWidth="1"/>
    <col min="18" max="18" width="20" style="38" customWidth="1"/>
    <col min="19" max="19" width="10" customWidth="1"/>
    <col min="20" max="20" width="20" style="38" customWidth="1"/>
    <col min="21" max="21" width="9.5703125" customWidth="1"/>
    <col min="22" max="22" width="20" style="38" customWidth="1"/>
    <col min="23" max="23" width="10.42578125" customWidth="1"/>
    <col min="24" max="24" width="20" style="38" customWidth="1"/>
    <col min="25" max="25" width="9.85546875" customWidth="1"/>
    <col min="26" max="26" width="20" style="38" customWidth="1"/>
    <col min="27" max="27" width="8.5703125" style="38" customWidth="1"/>
    <col min="28" max="28" width="12.28515625" style="83" bestFit="1" customWidth="1"/>
    <col min="29" max="29" width="20" style="38" customWidth="1"/>
    <col min="30" max="31" width="14" customWidth="1"/>
    <col min="32" max="32" width="8" bestFit="1" customWidth="1"/>
    <col min="33" max="33" width="12.28515625" style="83" bestFit="1" customWidth="1"/>
    <col min="34" max="34" width="20" customWidth="1"/>
    <col min="35" max="36" width="14" customWidth="1"/>
    <col min="37" max="37" width="23.140625" customWidth="1"/>
    <col min="38" max="38" width="16.42578125" customWidth="1"/>
    <col min="40" max="40" width="12.28515625" hidden="1" customWidth="1"/>
    <col min="41" max="41" width="18.28515625" hidden="1" customWidth="1"/>
    <col min="43" max="43" width="21.85546875" customWidth="1"/>
    <col min="44" max="44" width="24.42578125" customWidth="1"/>
  </cols>
  <sheetData>
    <row r="1" spans="1:4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73"/>
      <c r="L1" s="30"/>
      <c r="M1" s="30"/>
      <c r="N1" s="73"/>
      <c r="O1" s="1"/>
      <c r="P1" s="1"/>
      <c r="Q1" s="73"/>
      <c r="R1" s="30"/>
      <c r="S1" s="1"/>
      <c r="T1" s="30"/>
      <c r="U1" s="1"/>
      <c r="V1" s="30"/>
      <c r="W1" s="1"/>
      <c r="X1" s="30"/>
      <c r="Y1" s="1"/>
      <c r="Z1" s="30"/>
      <c r="AA1" s="30"/>
      <c r="AB1" s="73"/>
      <c r="AC1" s="30"/>
      <c r="AD1" s="1"/>
      <c r="AE1" s="1"/>
      <c r="AF1" s="1"/>
      <c r="AG1" s="73"/>
      <c r="AH1" s="1"/>
      <c r="AI1" s="1"/>
      <c r="AJ1" s="1"/>
      <c r="AK1" s="1"/>
      <c r="AL1" s="1"/>
    </row>
    <row r="2" spans="1:41" ht="21" customHeight="1" x14ac:dyDescent="0.25">
      <c r="A2" s="172" t="s">
        <v>277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</row>
    <row r="3" spans="1:41" ht="21" customHeight="1" x14ac:dyDescent="0.25">
      <c r="A3" s="172" t="s">
        <v>276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</row>
    <row r="4" spans="1:41" ht="21" customHeight="1" x14ac:dyDescent="0.25">
      <c r="A4" s="172" t="s">
        <v>284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</row>
    <row r="5" spans="1:4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73"/>
      <c r="L5" s="1"/>
      <c r="M5" s="1"/>
      <c r="N5" s="73"/>
      <c r="O5" s="1"/>
      <c r="P5" s="1"/>
      <c r="Q5" s="73"/>
      <c r="R5" s="1"/>
      <c r="S5" s="1"/>
      <c r="T5" s="1"/>
      <c r="U5" s="1"/>
      <c r="V5" s="1"/>
      <c r="W5" s="1"/>
      <c r="X5" s="1"/>
      <c r="Y5" s="1"/>
      <c r="Z5" s="1"/>
      <c r="AA5" s="1"/>
      <c r="AB5" s="73"/>
      <c r="AC5" s="30"/>
      <c r="AD5" s="1"/>
      <c r="AE5" s="1"/>
      <c r="AF5" s="1"/>
      <c r="AG5" s="73"/>
      <c r="AH5" s="1"/>
      <c r="AI5" s="1"/>
      <c r="AJ5" s="1"/>
      <c r="AK5" s="1"/>
      <c r="AL5" s="1"/>
    </row>
    <row r="6" spans="1:4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73"/>
      <c r="L6" s="30"/>
      <c r="M6" s="30"/>
      <c r="N6" s="73"/>
      <c r="O6" s="1"/>
      <c r="P6" s="1"/>
      <c r="Q6" s="73"/>
      <c r="R6" s="30"/>
      <c r="S6" s="1"/>
      <c r="T6" s="30"/>
      <c r="U6" s="1"/>
      <c r="V6" s="30"/>
      <c r="W6" s="1"/>
      <c r="X6" s="30"/>
      <c r="Y6" s="1"/>
      <c r="Z6" s="30"/>
      <c r="AA6" s="30"/>
      <c r="AB6" s="73"/>
      <c r="AC6" s="30"/>
      <c r="AD6" s="1"/>
      <c r="AE6" s="1"/>
      <c r="AF6" s="1"/>
      <c r="AG6" s="73"/>
      <c r="AH6" s="1"/>
      <c r="AI6" s="1"/>
      <c r="AJ6" s="1"/>
      <c r="AK6" s="1"/>
      <c r="AL6" s="1"/>
    </row>
    <row r="7" spans="1:4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73"/>
      <c r="L7" s="30"/>
      <c r="M7" s="30"/>
      <c r="N7" s="73"/>
      <c r="O7" s="1"/>
      <c r="P7" s="1"/>
      <c r="Q7" s="73"/>
      <c r="R7" s="30"/>
      <c r="S7" s="1"/>
      <c r="T7" s="30"/>
      <c r="U7" s="1"/>
      <c r="V7" s="30"/>
      <c r="W7" s="1"/>
      <c r="X7" s="30"/>
      <c r="Y7" s="1"/>
      <c r="Z7" s="30"/>
      <c r="AA7" s="30"/>
      <c r="AB7" s="73"/>
      <c r="AC7" s="30"/>
      <c r="AD7" s="1"/>
      <c r="AE7" s="1"/>
      <c r="AF7" s="1"/>
      <c r="AG7" s="73"/>
      <c r="AH7" s="1"/>
      <c r="AI7" s="1"/>
      <c r="AJ7" s="1"/>
      <c r="AK7" s="1"/>
      <c r="AL7" s="1"/>
    </row>
    <row r="8" spans="1:41" ht="15" customHeight="1" x14ac:dyDescent="0.25">
      <c r="A8" s="159" t="s">
        <v>1</v>
      </c>
      <c r="B8" s="159" t="s">
        <v>2</v>
      </c>
      <c r="C8" s="159" t="s">
        <v>3</v>
      </c>
      <c r="D8" s="160"/>
      <c r="E8" s="160"/>
      <c r="F8" s="160"/>
      <c r="G8" s="160"/>
      <c r="H8" s="159" t="s">
        <v>4</v>
      </c>
      <c r="I8" s="159" t="s">
        <v>5</v>
      </c>
      <c r="J8" s="159" t="s">
        <v>285</v>
      </c>
      <c r="K8" s="159"/>
      <c r="L8" s="160"/>
      <c r="M8" s="159" t="s">
        <v>286</v>
      </c>
      <c r="N8" s="159"/>
      <c r="O8" s="160"/>
      <c r="P8" s="159" t="s">
        <v>279</v>
      </c>
      <c r="Q8" s="159"/>
      <c r="R8" s="160"/>
      <c r="S8" s="159" t="s">
        <v>6</v>
      </c>
      <c r="T8" s="160"/>
      <c r="U8" s="160"/>
      <c r="V8" s="160"/>
      <c r="W8" s="160"/>
      <c r="X8" s="160"/>
      <c r="Y8" s="160"/>
      <c r="Z8" s="160"/>
      <c r="AA8" s="159" t="s">
        <v>287</v>
      </c>
      <c r="AB8" s="159"/>
      <c r="AC8" s="160"/>
      <c r="AD8" s="159" t="s">
        <v>7</v>
      </c>
      <c r="AE8" s="160"/>
      <c r="AF8" s="159" t="s">
        <v>282</v>
      </c>
      <c r="AG8" s="159"/>
      <c r="AH8" s="160"/>
      <c r="AI8" s="159" t="s">
        <v>283</v>
      </c>
      <c r="AJ8" s="160"/>
      <c r="AK8" s="159" t="s">
        <v>8</v>
      </c>
      <c r="AL8" s="159" t="s">
        <v>9</v>
      </c>
    </row>
    <row r="9" spans="1:41" ht="52.5" customHeight="1" x14ac:dyDescent="0.25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59" t="s">
        <v>10</v>
      </c>
      <c r="T9" s="160"/>
      <c r="U9" s="159" t="s">
        <v>11</v>
      </c>
      <c r="V9" s="160"/>
      <c r="W9" s="159" t="s">
        <v>12</v>
      </c>
      <c r="X9" s="160"/>
      <c r="Y9" s="159" t="s">
        <v>13</v>
      </c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</row>
    <row r="10" spans="1:41" x14ac:dyDescent="0.25">
      <c r="A10" s="160"/>
      <c r="B10" s="160"/>
      <c r="C10" s="160"/>
      <c r="D10" s="160"/>
      <c r="E10" s="160"/>
      <c r="F10" s="160"/>
      <c r="G10" s="160"/>
      <c r="H10" s="160"/>
      <c r="I10" s="160"/>
      <c r="J10" s="161" t="s">
        <v>14</v>
      </c>
      <c r="K10" s="162"/>
      <c r="L10" s="50" t="s">
        <v>15</v>
      </c>
      <c r="M10" s="161" t="s">
        <v>14</v>
      </c>
      <c r="N10" s="162"/>
      <c r="O10" s="50" t="s">
        <v>15</v>
      </c>
      <c r="P10" s="161" t="s">
        <v>14</v>
      </c>
      <c r="Q10" s="162"/>
      <c r="R10" s="50" t="s">
        <v>15</v>
      </c>
      <c r="S10" s="51" t="s">
        <v>14</v>
      </c>
      <c r="T10" s="50" t="s">
        <v>15</v>
      </c>
      <c r="U10" s="51" t="s">
        <v>14</v>
      </c>
      <c r="V10" s="50" t="s">
        <v>15</v>
      </c>
      <c r="W10" s="51" t="s">
        <v>14</v>
      </c>
      <c r="X10" s="50" t="s">
        <v>15</v>
      </c>
      <c r="Y10" s="51" t="s">
        <v>14</v>
      </c>
      <c r="Z10" s="50" t="s">
        <v>15</v>
      </c>
      <c r="AA10" s="161" t="s">
        <v>14</v>
      </c>
      <c r="AB10" s="162"/>
      <c r="AC10" s="50" t="s">
        <v>15</v>
      </c>
      <c r="AD10" s="51" t="s">
        <v>14</v>
      </c>
      <c r="AE10" s="51" t="s">
        <v>15</v>
      </c>
      <c r="AF10" s="161" t="s">
        <v>14</v>
      </c>
      <c r="AG10" s="162"/>
      <c r="AH10" s="50" t="s">
        <v>15</v>
      </c>
      <c r="AI10" s="51" t="s">
        <v>14</v>
      </c>
      <c r="AJ10" s="51" t="s">
        <v>15</v>
      </c>
      <c r="AK10" s="160"/>
      <c r="AL10" s="160"/>
    </row>
    <row r="11" spans="1:41" ht="15" customHeight="1" x14ac:dyDescent="0.25">
      <c r="A11" s="51">
        <v>1</v>
      </c>
      <c r="B11" s="51">
        <v>2</v>
      </c>
      <c r="C11" s="159">
        <v>3</v>
      </c>
      <c r="D11" s="160"/>
      <c r="E11" s="160"/>
      <c r="F11" s="160"/>
      <c r="G11" s="160"/>
      <c r="H11" s="51">
        <v>4</v>
      </c>
      <c r="I11" s="51">
        <v>5</v>
      </c>
      <c r="J11" s="161">
        <v>6</v>
      </c>
      <c r="K11" s="171"/>
      <c r="L11" s="162"/>
      <c r="M11" s="159">
        <v>7</v>
      </c>
      <c r="N11" s="159"/>
      <c r="O11" s="160"/>
      <c r="P11" s="159">
        <v>8</v>
      </c>
      <c r="Q11" s="159"/>
      <c r="R11" s="160"/>
      <c r="S11" s="159">
        <v>9</v>
      </c>
      <c r="T11" s="160"/>
      <c r="U11" s="159">
        <v>10</v>
      </c>
      <c r="V11" s="160"/>
      <c r="W11" s="159">
        <v>11</v>
      </c>
      <c r="X11" s="160"/>
      <c r="Y11" s="159">
        <v>12</v>
      </c>
      <c r="Z11" s="160"/>
      <c r="AA11" s="159" t="s">
        <v>16</v>
      </c>
      <c r="AB11" s="159"/>
      <c r="AC11" s="160"/>
      <c r="AD11" s="159" t="s">
        <v>288</v>
      </c>
      <c r="AE11" s="160"/>
      <c r="AF11" s="159" t="s">
        <v>17</v>
      </c>
      <c r="AG11" s="159"/>
      <c r="AH11" s="160"/>
      <c r="AI11" s="159" t="s">
        <v>289</v>
      </c>
      <c r="AJ11" s="160"/>
      <c r="AK11" s="51">
        <v>17</v>
      </c>
      <c r="AL11" s="51">
        <v>18</v>
      </c>
    </row>
    <row r="12" spans="1:41" x14ac:dyDescent="0.25">
      <c r="A12" s="3"/>
      <c r="B12" s="3"/>
      <c r="C12" s="170"/>
      <c r="D12" s="170"/>
      <c r="E12" s="170"/>
      <c r="F12" s="170"/>
      <c r="G12" s="170"/>
      <c r="H12" s="3"/>
      <c r="I12" s="3"/>
      <c r="J12" s="65"/>
      <c r="K12" s="74"/>
      <c r="L12" s="32"/>
      <c r="M12" s="102"/>
      <c r="N12" s="74"/>
      <c r="O12" s="3"/>
      <c r="P12" s="65"/>
      <c r="Q12" s="74"/>
      <c r="R12" s="32"/>
      <c r="S12" s="3"/>
      <c r="T12" s="32"/>
      <c r="U12" s="3"/>
      <c r="V12" s="32"/>
      <c r="W12" s="3"/>
      <c r="X12" s="32"/>
      <c r="Y12" s="3"/>
      <c r="Z12" s="32"/>
      <c r="AA12" s="102"/>
      <c r="AB12" s="74"/>
      <c r="AC12" s="32"/>
      <c r="AD12" s="3"/>
      <c r="AE12" s="3"/>
      <c r="AF12" s="65"/>
      <c r="AG12" s="74"/>
      <c r="AH12" s="3"/>
      <c r="AI12" s="3"/>
      <c r="AJ12" s="3"/>
      <c r="AK12" s="3"/>
      <c r="AL12" s="3"/>
    </row>
    <row r="13" spans="1:41" ht="25.5" x14ac:dyDescent="0.25">
      <c r="A13" s="4"/>
      <c r="B13" s="8"/>
      <c r="C13" s="4" t="s">
        <v>18</v>
      </c>
      <c r="D13" s="4"/>
      <c r="E13" s="4"/>
      <c r="F13" s="4"/>
      <c r="G13" s="4"/>
      <c r="H13" s="8" t="s">
        <v>19</v>
      </c>
      <c r="I13" s="11"/>
      <c r="J13" s="98"/>
      <c r="K13" s="75"/>
      <c r="L13" s="33"/>
      <c r="M13" s="103"/>
      <c r="N13" s="75"/>
      <c r="O13" s="18"/>
      <c r="P13" s="66"/>
      <c r="Q13" s="75"/>
      <c r="R13" s="33"/>
      <c r="S13" s="4"/>
      <c r="T13" s="33"/>
      <c r="U13" s="4"/>
      <c r="V13" s="33"/>
      <c r="W13" s="4"/>
      <c r="X13" s="33"/>
      <c r="Y13" s="4"/>
      <c r="Z13" s="33"/>
      <c r="AA13" s="103"/>
      <c r="AB13" s="75"/>
      <c r="AC13" s="33"/>
      <c r="AD13" s="4"/>
      <c r="AE13" s="4"/>
      <c r="AF13" s="115"/>
      <c r="AG13" s="75"/>
      <c r="AH13" s="18"/>
      <c r="AI13" s="4"/>
      <c r="AJ13" s="4"/>
      <c r="AK13" s="8"/>
      <c r="AL13" s="8"/>
    </row>
    <row r="14" spans="1:41" x14ac:dyDescent="0.25">
      <c r="A14" s="5"/>
      <c r="B14" s="9"/>
      <c r="C14" s="5" t="s">
        <v>18</v>
      </c>
      <c r="D14" s="5" t="s">
        <v>20</v>
      </c>
      <c r="E14" s="5"/>
      <c r="F14" s="5"/>
      <c r="G14" s="5"/>
      <c r="H14" s="9" t="s">
        <v>21</v>
      </c>
      <c r="I14" s="12"/>
      <c r="J14" s="99"/>
      <c r="K14" s="76"/>
      <c r="L14" s="34"/>
      <c r="M14" s="104"/>
      <c r="N14" s="76"/>
      <c r="O14" s="19"/>
      <c r="P14" s="67"/>
      <c r="Q14" s="76"/>
      <c r="R14" s="34"/>
      <c r="S14" s="5"/>
      <c r="T14" s="34"/>
      <c r="U14" s="5"/>
      <c r="V14" s="34"/>
      <c r="W14" s="5"/>
      <c r="X14" s="34"/>
      <c r="Y14" s="5"/>
      <c r="Z14" s="34"/>
      <c r="AA14" s="104"/>
      <c r="AB14" s="76"/>
      <c r="AC14" s="34"/>
      <c r="AD14" s="5"/>
      <c r="AE14" s="5"/>
      <c r="AF14" s="116"/>
      <c r="AG14" s="76"/>
      <c r="AH14" s="19"/>
      <c r="AI14" s="5"/>
      <c r="AJ14" s="5"/>
      <c r="AK14" s="9"/>
      <c r="AL14" s="9"/>
    </row>
    <row r="15" spans="1:41" ht="38.25" x14ac:dyDescent="0.25">
      <c r="A15" s="17"/>
      <c r="B15" s="13"/>
      <c r="C15" s="17" t="s">
        <v>18</v>
      </c>
      <c r="D15" s="17" t="s">
        <v>20</v>
      </c>
      <c r="E15" s="17" t="s">
        <v>22</v>
      </c>
      <c r="F15" s="17"/>
      <c r="G15" s="17"/>
      <c r="H15" s="48" t="s">
        <v>23</v>
      </c>
      <c r="I15" s="13" t="s">
        <v>24</v>
      </c>
      <c r="J15" s="111"/>
      <c r="K15" s="77">
        <v>1</v>
      </c>
      <c r="L15" s="39">
        <f>L16</f>
        <v>109793620</v>
      </c>
      <c r="M15" s="105"/>
      <c r="N15" s="109"/>
      <c r="O15" s="39">
        <f>O16</f>
        <v>9690000</v>
      </c>
      <c r="P15" s="68"/>
      <c r="Q15" s="77">
        <v>1</v>
      </c>
      <c r="R15" s="39">
        <f>R16</f>
        <v>99836740</v>
      </c>
      <c r="S15" s="17"/>
      <c r="T15" s="39"/>
      <c r="U15" s="17"/>
      <c r="V15" s="39"/>
      <c r="W15" s="17"/>
      <c r="X15" s="39"/>
      <c r="Y15" s="17"/>
      <c r="Z15" s="39"/>
      <c r="AA15" s="105"/>
      <c r="AB15" s="79"/>
      <c r="AC15" s="39">
        <f>AC16</f>
        <v>46271132</v>
      </c>
      <c r="AD15" s="17"/>
      <c r="AE15" s="17"/>
      <c r="AF15" s="117"/>
      <c r="AG15" s="79"/>
      <c r="AH15" s="39">
        <f>AH16</f>
        <v>55961132</v>
      </c>
      <c r="AI15" s="17"/>
      <c r="AJ15" s="17"/>
      <c r="AK15" s="13" t="s">
        <v>25</v>
      </c>
      <c r="AL15" s="13"/>
      <c r="AN15" s="125">
        <v>1</v>
      </c>
      <c r="AO15" s="126">
        <f>AO17</f>
        <v>9956880</v>
      </c>
    </row>
    <row r="16" spans="1:41" ht="25.5" x14ac:dyDescent="0.25">
      <c r="A16" s="6"/>
      <c r="B16" s="10"/>
      <c r="C16" s="6" t="s">
        <v>18</v>
      </c>
      <c r="D16" s="6" t="s">
        <v>20</v>
      </c>
      <c r="E16" s="6" t="s">
        <v>22</v>
      </c>
      <c r="F16" s="6">
        <v>203</v>
      </c>
      <c r="G16" s="6"/>
      <c r="H16" s="10" t="s">
        <v>26</v>
      </c>
      <c r="I16" s="14"/>
      <c r="J16" s="100"/>
      <c r="K16" s="78"/>
      <c r="L16" s="35">
        <f>L17</f>
        <v>109793620</v>
      </c>
      <c r="M16" s="106"/>
      <c r="N16" s="110"/>
      <c r="O16" s="35">
        <f>O17</f>
        <v>9690000</v>
      </c>
      <c r="P16" s="69"/>
      <c r="Q16" s="78"/>
      <c r="R16" s="35">
        <f>R17</f>
        <v>99836740</v>
      </c>
      <c r="S16" s="6"/>
      <c r="T16" s="35"/>
      <c r="U16" s="6"/>
      <c r="V16" s="35"/>
      <c r="W16" s="6"/>
      <c r="X16" s="35"/>
      <c r="Y16" s="6"/>
      <c r="Z16" s="35"/>
      <c r="AA16" s="106"/>
      <c r="AB16" s="78"/>
      <c r="AC16" s="35">
        <f>AC17</f>
        <v>46271132</v>
      </c>
      <c r="AD16" s="150">
        <f>AD17</f>
        <v>0.52</v>
      </c>
      <c r="AE16" s="150">
        <f>AE17</f>
        <v>0.4634679778205899</v>
      </c>
      <c r="AF16" s="118"/>
      <c r="AG16" s="78"/>
      <c r="AH16" s="35">
        <f>AH17</f>
        <v>55961132</v>
      </c>
      <c r="AI16" s="150">
        <f t="shared" ref="AI16:AJ16" si="0">AI17</f>
        <v>0.64444444444444449</v>
      </c>
      <c r="AJ16" s="150">
        <f t="shared" si="0"/>
        <v>0.50969384195547973</v>
      </c>
      <c r="AK16" s="10"/>
      <c r="AL16" s="10"/>
      <c r="AN16" s="127"/>
      <c r="AO16" s="126"/>
    </row>
    <row r="17" spans="1:44" ht="25.5" x14ac:dyDescent="0.25">
      <c r="A17" s="16">
        <v>1</v>
      </c>
      <c r="B17" s="16"/>
      <c r="C17" s="16" t="s">
        <v>18</v>
      </c>
      <c r="D17" s="16" t="s">
        <v>20</v>
      </c>
      <c r="E17" s="16" t="s">
        <v>22</v>
      </c>
      <c r="F17" s="16">
        <v>203</v>
      </c>
      <c r="G17" s="16" t="s">
        <v>27</v>
      </c>
      <c r="H17" s="49" t="s">
        <v>28</v>
      </c>
      <c r="I17" s="15" t="s">
        <v>29</v>
      </c>
      <c r="J17" s="112">
        <v>135</v>
      </c>
      <c r="K17" s="96" t="s">
        <v>295</v>
      </c>
      <c r="L17" s="84">
        <f>AO17+R17</f>
        <v>109793620</v>
      </c>
      <c r="M17" s="107">
        <v>35</v>
      </c>
      <c r="N17" s="96" t="s">
        <v>295</v>
      </c>
      <c r="O17" s="36">
        <v>9690000</v>
      </c>
      <c r="P17" s="70">
        <v>100</v>
      </c>
      <c r="Q17" s="96" t="s">
        <v>295</v>
      </c>
      <c r="R17" s="36">
        <v>99836740</v>
      </c>
      <c r="S17" s="134">
        <v>8</v>
      </c>
      <c r="T17" s="84">
        <v>27021132</v>
      </c>
      <c r="U17" s="134">
        <v>44</v>
      </c>
      <c r="V17" s="84">
        <v>19250000</v>
      </c>
      <c r="W17" s="134">
        <v>0</v>
      </c>
      <c r="X17" s="84">
        <v>0</v>
      </c>
      <c r="Y17" s="134">
        <v>0</v>
      </c>
      <c r="Z17" s="84">
        <v>0</v>
      </c>
      <c r="AA17" s="122">
        <f t="shared" ref="AA17" si="1">S17+U17+W17+Y17</f>
        <v>52</v>
      </c>
      <c r="AB17" s="96" t="s">
        <v>295</v>
      </c>
      <c r="AC17" s="84">
        <f>T17+V17+X17+Z17</f>
        <v>46271132</v>
      </c>
      <c r="AD17" s="123">
        <f>AA17/P17*100%</f>
        <v>0.52</v>
      </c>
      <c r="AE17" s="123">
        <f>AC17/R17*100%</f>
        <v>0.4634679778205899</v>
      </c>
      <c r="AF17" s="124">
        <f t="shared" ref="AF17" si="2">M17+AA17</f>
        <v>87</v>
      </c>
      <c r="AG17" s="96" t="s">
        <v>295</v>
      </c>
      <c r="AH17" s="124">
        <f t="shared" ref="AH17" si="3">O17+AC17</f>
        <v>55961132</v>
      </c>
      <c r="AI17" s="123">
        <f t="shared" ref="AI17" si="4">AF17/J17*100%</f>
        <v>0.64444444444444449</v>
      </c>
      <c r="AJ17" s="123">
        <f t="shared" ref="AJ17" si="5">AH17/L17*100%</f>
        <v>0.50969384195547973</v>
      </c>
      <c r="AK17" s="49"/>
      <c r="AL17" s="15"/>
      <c r="AN17" s="15" t="s">
        <v>30</v>
      </c>
      <c r="AO17" s="128">
        <v>9956880</v>
      </c>
    </row>
    <row r="18" spans="1:44" ht="15" customHeight="1" x14ac:dyDescent="0.25">
      <c r="A18" s="135"/>
      <c r="B18" s="136"/>
      <c r="C18" s="136"/>
      <c r="D18" s="136"/>
      <c r="E18" s="136"/>
      <c r="F18" s="136"/>
      <c r="G18" s="136"/>
      <c r="H18" s="136"/>
      <c r="I18" s="136"/>
      <c r="J18" s="137"/>
      <c r="K18" s="138"/>
      <c r="L18" s="138"/>
      <c r="M18" s="137"/>
      <c r="N18" s="138"/>
      <c r="O18" s="41"/>
      <c r="P18" s="139"/>
      <c r="Q18" s="140"/>
      <c r="R18" s="139"/>
      <c r="S18" s="141"/>
      <c r="T18" s="142"/>
      <c r="U18" s="143"/>
      <c r="V18" s="144"/>
      <c r="W18" s="145"/>
      <c r="X18" s="146"/>
      <c r="Y18" s="145"/>
      <c r="Z18" s="147" t="s">
        <v>34</v>
      </c>
      <c r="AA18" s="58"/>
      <c r="AB18" s="55"/>
      <c r="AC18" s="59"/>
      <c r="AD18" s="60">
        <f>AD16</f>
        <v>0.52</v>
      </c>
      <c r="AE18" s="60">
        <f>AE16</f>
        <v>0.4634679778205899</v>
      </c>
      <c r="AF18" s="57"/>
      <c r="AG18" s="55"/>
      <c r="AH18" s="56"/>
      <c r="AI18" s="60">
        <f t="shared" ref="AI18:AJ18" si="6">AI16</f>
        <v>0.64444444444444449</v>
      </c>
      <c r="AJ18" s="60">
        <f t="shared" si="6"/>
        <v>0.50969384195547973</v>
      </c>
      <c r="AK18" s="52"/>
      <c r="AL18" s="61"/>
      <c r="AN18" s="62"/>
      <c r="AO18" s="63"/>
    </row>
    <row r="19" spans="1:44" ht="15" customHeight="1" x14ac:dyDescent="0.25">
      <c r="A19" s="135"/>
      <c r="B19" s="136"/>
      <c r="C19" s="136"/>
      <c r="D19" s="136"/>
      <c r="E19" s="136"/>
      <c r="F19" s="136"/>
      <c r="G19" s="136"/>
      <c r="H19" s="136"/>
      <c r="I19" s="136"/>
      <c r="J19" s="137"/>
      <c r="K19" s="138"/>
      <c r="L19" s="138"/>
      <c r="M19" s="137"/>
      <c r="N19" s="138"/>
      <c r="O19" s="41"/>
      <c r="P19" s="139"/>
      <c r="Q19" s="140"/>
      <c r="R19" s="139"/>
      <c r="S19" s="139"/>
      <c r="T19" s="148"/>
      <c r="U19" s="137"/>
      <c r="V19" s="144"/>
      <c r="W19" s="145"/>
      <c r="X19" s="146"/>
      <c r="Y19" s="145"/>
      <c r="Z19" s="149" t="s">
        <v>35</v>
      </c>
      <c r="AA19" s="58"/>
      <c r="AB19" s="55"/>
      <c r="AC19" s="59"/>
      <c r="AD19" s="22" t="s">
        <v>36</v>
      </c>
      <c r="AE19" s="64" t="s">
        <v>290</v>
      </c>
      <c r="AF19" s="53"/>
      <c r="AG19" s="55"/>
      <c r="AH19" s="56"/>
      <c r="AI19" s="22" t="s">
        <v>36</v>
      </c>
      <c r="AJ19" s="64" t="s">
        <v>290</v>
      </c>
      <c r="AK19" s="52"/>
      <c r="AL19" s="61"/>
      <c r="AN19" s="62"/>
      <c r="AO19" s="63"/>
    </row>
    <row r="20" spans="1:44" ht="51" x14ac:dyDescent="0.25">
      <c r="A20" s="17"/>
      <c r="B20" s="13"/>
      <c r="C20" s="17" t="s">
        <v>18</v>
      </c>
      <c r="D20" s="17" t="s">
        <v>20</v>
      </c>
      <c r="E20" s="17" t="s">
        <v>37</v>
      </c>
      <c r="F20" s="17"/>
      <c r="G20" s="17"/>
      <c r="H20" s="97" t="s">
        <v>38</v>
      </c>
      <c r="I20" s="13" t="s">
        <v>39</v>
      </c>
      <c r="J20" s="111"/>
      <c r="K20" s="77">
        <v>1</v>
      </c>
      <c r="L20" s="39">
        <f>L21+L29</f>
        <v>388502006</v>
      </c>
      <c r="M20" s="105"/>
      <c r="N20" s="77"/>
      <c r="O20" s="39">
        <f>O21+O29</f>
        <v>124424900</v>
      </c>
      <c r="P20" s="68"/>
      <c r="Q20" s="77">
        <v>1</v>
      </c>
      <c r="R20" s="39">
        <f>R21+R29</f>
        <v>199433770</v>
      </c>
      <c r="S20" s="17"/>
      <c r="T20" s="39"/>
      <c r="U20" s="17"/>
      <c r="V20" s="39"/>
      <c r="W20" s="17"/>
      <c r="X20" s="39"/>
      <c r="Y20" s="17"/>
      <c r="Z20" s="39"/>
      <c r="AA20" s="105"/>
      <c r="AB20" s="77"/>
      <c r="AC20" s="39">
        <f>AC21+AC29</f>
        <v>24439750</v>
      </c>
      <c r="AD20" s="17"/>
      <c r="AE20" s="17"/>
      <c r="AF20" s="117"/>
      <c r="AG20" s="77"/>
      <c r="AH20" s="39">
        <f>AH21+AH29</f>
        <v>148864650</v>
      </c>
      <c r="AI20" s="17"/>
      <c r="AJ20" s="17"/>
      <c r="AK20" s="13" t="s">
        <v>25</v>
      </c>
      <c r="AL20" s="13"/>
      <c r="AN20" s="125">
        <v>1</v>
      </c>
      <c r="AO20" s="126">
        <f>SUM(AO22:AO30)</f>
        <v>189068236</v>
      </c>
    </row>
    <row r="21" spans="1:44" ht="38.25" x14ac:dyDescent="0.25">
      <c r="A21" s="6"/>
      <c r="B21" s="10"/>
      <c r="C21" s="6" t="s">
        <v>18</v>
      </c>
      <c r="D21" s="6" t="s">
        <v>20</v>
      </c>
      <c r="E21" s="6" t="s">
        <v>37</v>
      </c>
      <c r="F21" s="6">
        <v>201</v>
      </c>
      <c r="G21" s="6"/>
      <c r="H21" s="10" t="s">
        <v>40</v>
      </c>
      <c r="I21" s="14"/>
      <c r="J21" s="100"/>
      <c r="K21" s="78"/>
      <c r="L21" s="35">
        <f>SUM(L22:L28)</f>
        <v>326972002</v>
      </c>
      <c r="M21" s="106"/>
      <c r="N21" s="78"/>
      <c r="O21" s="35">
        <f>SUM(O22:O28)</f>
        <v>90262900</v>
      </c>
      <c r="P21" s="69"/>
      <c r="Q21" s="78"/>
      <c r="R21" s="35">
        <f>SUM(R22:R28)</f>
        <v>177453130</v>
      </c>
      <c r="S21" s="6"/>
      <c r="T21" s="35"/>
      <c r="U21" s="6"/>
      <c r="V21" s="35"/>
      <c r="W21" s="6"/>
      <c r="X21" s="35"/>
      <c r="Y21" s="6"/>
      <c r="Z21" s="35"/>
      <c r="AA21" s="106"/>
      <c r="AB21" s="78"/>
      <c r="AC21" s="35">
        <f>SUM(AC22:AC28)</f>
        <v>19399300</v>
      </c>
      <c r="AD21" s="150">
        <f>AVERAGE(AD22:AD28)</f>
        <v>7.7142857142857152E-2</v>
      </c>
      <c r="AE21" s="150">
        <f>AVERAGE(AE22:AE28)</f>
        <v>6.3581586663156137E-2</v>
      </c>
      <c r="AF21" s="118"/>
      <c r="AG21" s="78"/>
      <c r="AH21" s="35">
        <f>SUM(AH22:AH28)</f>
        <v>109662200</v>
      </c>
      <c r="AI21" s="150">
        <f t="shared" ref="AI21:AJ21" si="7">AVERAGE(AI22:AI28)</f>
        <v>0.46560070181918922</v>
      </c>
      <c r="AJ21" s="150">
        <f t="shared" si="7"/>
        <v>0.36850463350992096</v>
      </c>
      <c r="AK21" s="10"/>
      <c r="AL21" s="10"/>
      <c r="AN21" s="127"/>
      <c r="AO21" s="126"/>
    </row>
    <row r="22" spans="1:44" ht="38.25" x14ac:dyDescent="0.25">
      <c r="A22" s="16">
        <v>2</v>
      </c>
      <c r="B22" s="16"/>
      <c r="C22" s="16" t="s">
        <v>18</v>
      </c>
      <c r="D22" s="16" t="s">
        <v>20</v>
      </c>
      <c r="E22" s="16" t="s">
        <v>37</v>
      </c>
      <c r="F22" s="16">
        <v>201</v>
      </c>
      <c r="G22" s="16" t="s">
        <v>27</v>
      </c>
      <c r="H22" s="49" t="s">
        <v>41</v>
      </c>
      <c r="I22" s="15" t="s">
        <v>42</v>
      </c>
      <c r="J22" s="112">
        <v>400</v>
      </c>
      <c r="K22" s="96" t="s">
        <v>295</v>
      </c>
      <c r="L22" s="84">
        <f t="shared" ref="L22:L28" si="8">AO22+R22</f>
        <v>79370000</v>
      </c>
      <c r="M22" s="107">
        <v>84</v>
      </c>
      <c r="N22" s="96" t="s">
        <v>295</v>
      </c>
      <c r="O22" s="36">
        <v>12270000</v>
      </c>
      <c r="P22" s="70">
        <v>200</v>
      </c>
      <c r="Q22" s="96" t="s">
        <v>295</v>
      </c>
      <c r="R22" s="36">
        <v>50000000</v>
      </c>
      <c r="S22" s="134">
        <v>0</v>
      </c>
      <c r="T22" s="151" t="s">
        <v>303</v>
      </c>
      <c r="U22" s="134">
        <v>60</v>
      </c>
      <c r="V22" s="84">
        <v>15120000</v>
      </c>
      <c r="W22" s="134">
        <v>0</v>
      </c>
      <c r="X22" s="84">
        <v>0</v>
      </c>
      <c r="Y22" s="134">
        <v>0</v>
      </c>
      <c r="Z22" s="84">
        <v>0</v>
      </c>
      <c r="AA22" s="122">
        <f t="shared" ref="AA22:AA28" si="9">S22+U22+W22+Y22</f>
        <v>60</v>
      </c>
      <c r="AB22" s="96" t="s">
        <v>295</v>
      </c>
      <c r="AC22" s="84">
        <f t="shared" ref="AC22:AC28" si="10">T22+V22+X22+Z22</f>
        <v>15120000</v>
      </c>
      <c r="AD22" s="123">
        <f t="shared" ref="AD22:AD28" si="11">AA22/P22*100%</f>
        <v>0.3</v>
      </c>
      <c r="AE22" s="123">
        <f t="shared" ref="AE22:AE28" si="12">AC22/R22*100%</f>
        <v>0.3024</v>
      </c>
      <c r="AF22" s="124">
        <f t="shared" ref="AF22:AF28" si="13">M22+AA22</f>
        <v>144</v>
      </c>
      <c r="AG22" s="96" t="s">
        <v>295</v>
      </c>
      <c r="AH22" s="124">
        <f t="shared" ref="AH22:AH28" si="14">O22+AC22</f>
        <v>27390000</v>
      </c>
      <c r="AI22" s="123">
        <f t="shared" ref="AI22:AI28" si="15">AF22/J22*100%</f>
        <v>0.36</v>
      </c>
      <c r="AJ22" s="123">
        <f t="shared" ref="AJ22:AJ28" si="16">AH22/L22*100%</f>
        <v>0.345092604258536</v>
      </c>
      <c r="AK22" s="49"/>
      <c r="AL22" s="15"/>
      <c r="AN22" s="15" t="s">
        <v>43</v>
      </c>
      <c r="AO22" s="128">
        <v>29370000</v>
      </c>
    </row>
    <row r="23" spans="1:44" ht="38.25" x14ac:dyDescent="0.25">
      <c r="A23" s="16">
        <v>3</v>
      </c>
      <c r="B23" s="16"/>
      <c r="C23" s="16" t="s">
        <v>18</v>
      </c>
      <c r="D23" s="16" t="s">
        <v>20</v>
      </c>
      <c r="E23" s="16" t="s">
        <v>37</v>
      </c>
      <c r="F23" s="16">
        <v>201</v>
      </c>
      <c r="G23" s="16" t="s">
        <v>22</v>
      </c>
      <c r="H23" s="49" t="s">
        <v>46</v>
      </c>
      <c r="I23" s="15" t="s">
        <v>47</v>
      </c>
      <c r="J23" s="112">
        <v>210</v>
      </c>
      <c r="K23" s="96" t="s">
        <v>295</v>
      </c>
      <c r="L23" s="84">
        <f t="shared" si="8"/>
        <v>19000000</v>
      </c>
      <c r="M23" s="107">
        <v>200</v>
      </c>
      <c r="N23" s="96" t="s">
        <v>295</v>
      </c>
      <c r="O23" s="36">
        <v>10994000</v>
      </c>
      <c r="P23" s="70">
        <v>10</v>
      </c>
      <c r="Q23" s="96" t="s">
        <v>295</v>
      </c>
      <c r="R23" s="36">
        <v>8000000</v>
      </c>
      <c r="S23" s="134">
        <v>0</v>
      </c>
      <c r="T23" s="151" t="s">
        <v>303</v>
      </c>
      <c r="U23" s="134">
        <v>0</v>
      </c>
      <c r="V23" s="84">
        <v>0</v>
      </c>
      <c r="W23" s="134">
        <v>0</v>
      </c>
      <c r="X23" s="84">
        <v>0</v>
      </c>
      <c r="Y23" s="134">
        <v>0</v>
      </c>
      <c r="Z23" s="84">
        <v>0</v>
      </c>
      <c r="AA23" s="122">
        <f t="shared" si="9"/>
        <v>0</v>
      </c>
      <c r="AB23" s="96" t="s">
        <v>295</v>
      </c>
      <c r="AC23" s="84">
        <f t="shared" si="10"/>
        <v>0</v>
      </c>
      <c r="AD23" s="123">
        <f t="shared" si="11"/>
        <v>0</v>
      </c>
      <c r="AE23" s="123">
        <f t="shared" si="12"/>
        <v>0</v>
      </c>
      <c r="AF23" s="124">
        <f t="shared" si="13"/>
        <v>200</v>
      </c>
      <c r="AG23" s="96" t="s">
        <v>295</v>
      </c>
      <c r="AH23" s="124">
        <f t="shared" si="14"/>
        <v>10994000</v>
      </c>
      <c r="AI23" s="123">
        <f t="shared" si="15"/>
        <v>0.95238095238095233</v>
      </c>
      <c r="AJ23" s="123">
        <f t="shared" si="16"/>
        <v>0.57863157894736839</v>
      </c>
      <c r="AK23" s="49"/>
      <c r="AL23" s="15"/>
      <c r="AN23" s="15" t="s">
        <v>43</v>
      </c>
      <c r="AO23" s="128">
        <v>11000000</v>
      </c>
    </row>
    <row r="24" spans="1:44" ht="38.25" x14ac:dyDescent="0.25">
      <c r="A24" s="16">
        <v>4</v>
      </c>
      <c r="B24" s="16"/>
      <c r="C24" s="16" t="s">
        <v>18</v>
      </c>
      <c r="D24" s="16" t="s">
        <v>20</v>
      </c>
      <c r="E24" s="16" t="s">
        <v>37</v>
      </c>
      <c r="F24" s="16">
        <v>201</v>
      </c>
      <c r="G24" s="16" t="s">
        <v>48</v>
      </c>
      <c r="H24" s="49" t="s">
        <v>49</v>
      </c>
      <c r="I24" s="15" t="s">
        <v>50</v>
      </c>
      <c r="J24" s="112">
        <v>91</v>
      </c>
      <c r="K24" s="96" t="s">
        <v>295</v>
      </c>
      <c r="L24" s="84">
        <f t="shared" si="8"/>
        <v>109469400</v>
      </c>
      <c r="M24" s="107">
        <v>41</v>
      </c>
      <c r="N24" s="96" t="s">
        <v>295</v>
      </c>
      <c r="O24" s="36">
        <v>36600000</v>
      </c>
      <c r="P24" s="70">
        <v>50</v>
      </c>
      <c r="Q24" s="96" t="s">
        <v>295</v>
      </c>
      <c r="R24" s="36">
        <v>59665500</v>
      </c>
      <c r="S24" s="134">
        <v>0</v>
      </c>
      <c r="T24" s="151" t="s">
        <v>303</v>
      </c>
      <c r="U24" s="134">
        <v>0</v>
      </c>
      <c r="V24" s="84">
        <v>0</v>
      </c>
      <c r="W24" s="134">
        <v>0</v>
      </c>
      <c r="X24" s="84">
        <v>0</v>
      </c>
      <c r="Y24" s="134">
        <v>0</v>
      </c>
      <c r="Z24" s="84">
        <v>0</v>
      </c>
      <c r="AA24" s="122">
        <f t="shared" si="9"/>
        <v>0</v>
      </c>
      <c r="AB24" s="96" t="s">
        <v>295</v>
      </c>
      <c r="AC24" s="84">
        <f t="shared" si="10"/>
        <v>0</v>
      </c>
      <c r="AD24" s="123">
        <f t="shared" si="11"/>
        <v>0</v>
      </c>
      <c r="AE24" s="123">
        <f t="shared" si="12"/>
        <v>0</v>
      </c>
      <c r="AF24" s="124">
        <f t="shared" si="13"/>
        <v>41</v>
      </c>
      <c r="AG24" s="96" t="s">
        <v>295</v>
      </c>
      <c r="AH24" s="124">
        <f t="shared" si="14"/>
        <v>36600000</v>
      </c>
      <c r="AI24" s="123">
        <f t="shared" si="15"/>
        <v>0.45054945054945056</v>
      </c>
      <c r="AJ24" s="123">
        <f t="shared" si="16"/>
        <v>0.33434000734451819</v>
      </c>
      <c r="AK24" s="49"/>
      <c r="AL24" s="15"/>
      <c r="AN24" s="15" t="s">
        <v>51</v>
      </c>
      <c r="AO24" s="128">
        <v>49803900</v>
      </c>
    </row>
    <row r="25" spans="1:44" ht="25.5" x14ac:dyDescent="0.25">
      <c r="A25" s="16">
        <v>5</v>
      </c>
      <c r="B25" s="16"/>
      <c r="C25" s="16" t="s">
        <v>18</v>
      </c>
      <c r="D25" s="16" t="s">
        <v>20</v>
      </c>
      <c r="E25" s="16" t="s">
        <v>37</v>
      </c>
      <c r="F25" s="16">
        <v>201</v>
      </c>
      <c r="G25" s="16" t="s">
        <v>37</v>
      </c>
      <c r="H25" s="49" t="s">
        <v>52</v>
      </c>
      <c r="I25" s="15" t="s">
        <v>53</v>
      </c>
      <c r="J25" s="112">
        <v>50</v>
      </c>
      <c r="K25" s="96" t="s">
        <v>295</v>
      </c>
      <c r="L25" s="84">
        <f t="shared" si="8"/>
        <v>59973520</v>
      </c>
      <c r="M25" s="107">
        <v>7</v>
      </c>
      <c r="N25" s="96" t="s">
        <v>295</v>
      </c>
      <c r="O25" s="36">
        <v>6781400</v>
      </c>
      <c r="P25" s="70">
        <v>25</v>
      </c>
      <c r="Q25" s="96" t="s">
        <v>295</v>
      </c>
      <c r="R25" s="36">
        <v>29994160</v>
      </c>
      <c r="S25" s="134">
        <v>0</v>
      </c>
      <c r="T25" s="151" t="s">
        <v>303</v>
      </c>
      <c r="U25" s="134">
        <v>6</v>
      </c>
      <c r="V25" s="84">
        <v>4279300</v>
      </c>
      <c r="W25" s="134">
        <v>0</v>
      </c>
      <c r="X25" s="84">
        <v>0</v>
      </c>
      <c r="Y25" s="134">
        <v>0</v>
      </c>
      <c r="Z25" s="84">
        <v>0</v>
      </c>
      <c r="AA25" s="122">
        <f t="shared" si="9"/>
        <v>6</v>
      </c>
      <c r="AB25" s="96" t="s">
        <v>295</v>
      </c>
      <c r="AC25" s="84">
        <f t="shared" si="10"/>
        <v>4279300</v>
      </c>
      <c r="AD25" s="123">
        <f t="shared" si="11"/>
        <v>0.24</v>
      </c>
      <c r="AE25" s="123">
        <f t="shared" si="12"/>
        <v>0.14267110664209298</v>
      </c>
      <c r="AF25" s="124">
        <f t="shared" si="13"/>
        <v>13</v>
      </c>
      <c r="AG25" s="96" t="s">
        <v>295</v>
      </c>
      <c r="AH25" s="124">
        <f t="shared" si="14"/>
        <v>11060700</v>
      </c>
      <c r="AI25" s="123">
        <f t="shared" si="15"/>
        <v>0.26</v>
      </c>
      <c r="AJ25" s="123">
        <f t="shared" si="16"/>
        <v>0.18442639351500462</v>
      </c>
      <c r="AK25" s="49"/>
      <c r="AL25" s="15"/>
      <c r="AN25" s="15" t="s">
        <v>54</v>
      </c>
      <c r="AO25" s="128">
        <v>29979360</v>
      </c>
    </row>
    <row r="26" spans="1:44" ht="25.5" x14ac:dyDescent="0.25">
      <c r="A26" s="16">
        <v>6</v>
      </c>
      <c r="B26" s="16"/>
      <c r="C26" s="16" t="s">
        <v>18</v>
      </c>
      <c r="D26" s="16" t="s">
        <v>20</v>
      </c>
      <c r="E26" s="16" t="s">
        <v>37</v>
      </c>
      <c r="F26" s="16">
        <v>201</v>
      </c>
      <c r="G26" s="16" t="s">
        <v>57</v>
      </c>
      <c r="H26" s="49" t="s">
        <v>58</v>
      </c>
      <c r="I26" s="15" t="s">
        <v>59</v>
      </c>
      <c r="J26" s="112">
        <v>60</v>
      </c>
      <c r="K26" s="96" t="s">
        <v>295</v>
      </c>
      <c r="L26" s="84">
        <f t="shared" si="8"/>
        <v>19980550</v>
      </c>
      <c r="M26" s="107">
        <v>23</v>
      </c>
      <c r="N26" s="96" t="s">
        <v>295</v>
      </c>
      <c r="O26" s="36">
        <v>7500000</v>
      </c>
      <c r="P26" s="70">
        <v>30</v>
      </c>
      <c r="Q26" s="96" t="s">
        <v>295</v>
      </c>
      <c r="R26" s="36">
        <v>9996330</v>
      </c>
      <c r="S26" s="134">
        <v>0</v>
      </c>
      <c r="T26" s="151" t="s">
        <v>303</v>
      </c>
      <c r="U26" s="134">
        <v>0</v>
      </c>
      <c r="V26" s="84">
        <v>0</v>
      </c>
      <c r="W26" s="134">
        <v>0</v>
      </c>
      <c r="X26" s="84">
        <v>0</v>
      </c>
      <c r="Y26" s="134">
        <v>0</v>
      </c>
      <c r="Z26" s="84">
        <v>0</v>
      </c>
      <c r="AA26" s="122">
        <f t="shared" si="9"/>
        <v>0</v>
      </c>
      <c r="AB26" s="96" t="s">
        <v>295</v>
      </c>
      <c r="AC26" s="84">
        <f t="shared" si="10"/>
        <v>0</v>
      </c>
      <c r="AD26" s="123">
        <f t="shared" si="11"/>
        <v>0</v>
      </c>
      <c r="AE26" s="123">
        <f t="shared" si="12"/>
        <v>0</v>
      </c>
      <c r="AF26" s="124">
        <f t="shared" si="13"/>
        <v>23</v>
      </c>
      <c r="AG26" s="96" t="s">
        <v>295</v>
      </c>
      <c r="AH26" s="124">
        <f t="shared" si="14"/>
        <v>7500000</v>
      </c>
      <c r="AI26" s="123">
        <f t="shared" si="15"/>
        <v>0.38333333333333336</v>
      </c>
      <c r="AJ26" s="123">
        <f t="shared" si="16"/>
        <v>0.37536504250383496</v>
      </c>
      <c r="AK26" s="49"/>
      <c r="AL26" s="15"/>
      <c r="AN26" s="15" t="s">
        <v>60</v>
      </c>
      <c r="AO26" s="128">
        <v>9984220</v>
      </c>
      <c r="AQ26" s="156"/>
      <c r="AR26" s="156"/>
    </row>
    <row r="27" spans="1:44" ht="25.5" x14ac:dyDescent="0.25">
      <c r="A27" s="16">
        <v>7</v>
      </c>
      <c r="B27" s="16"/>
      <c r="C27" s="16" t="s">
        <v>18</v>
      </c>
      <c r="D27" s="16" t="s">
        <v>20</v>
      </c>
      <c r="E27" s="16" t="s">
        <v>37</v>
      </c>
      <c r="F27" s="16">
        <v>201</v>
      </c>
      <c r="G27" s="16" t="s">
        <v>62</v>
      </c>
      <c r="H27" s="49" t="s">
        <v>63</v>
      </c>
      <c r="I27" s="15" t="s">
        <v>64</v>
      </c>
      <c r="J27" s="112">
        <v>60</v>
      </c>
      <c r="K27" s="96" t="s">
        <v>295</v>
      </c>
      <c r="L27" s="84">
        <f t="shared" si="8"/>
        <v>24035532</v>
      </c>
      <c r="M27" s="107">
        <v>30</v>
      </c>
      <c r="N27" s="96" t="s">
        <v>295</v>
      </c>
      <c r="O27" s="36">
        <v>12388500</v>
      </c>
      <c r="P27" s="70">
        <v>30</v>
      </c>
      <c r="Q27" s="96" t="s">
        <v>295</v>
      </c>
      <c r="R27" s="36">
        <v>9987140</v>
      </c>
      <c r="S27" s="134">
        <v>0</v>
      </c>
      <c r="T27" s="151" t="s">
        <v>303</v>
      </c>
      <c r="U27" s="134">
        <v>0</v>
      </c>
      <c r="V27" s="84">
        <v>0</v>
      </c>
      <c r="W27" s="134">
        <v>0</v>
      </c>
      <c r="X27" s="84">
        <v>0</v>
      </c>
      <c r="Y27" s="134">
        <v>0</v>
      </c>
      <c r="Z27" s="84">
        <v>0</v>
      </c>
      <c r="AA27" s="122">
        <f t="shared" si="9"/>
        <v>0</v>
      </c>
      <c r="AB27" s="96" t="s">
        <v>295</v>
      </c>
      <c r="AC27" s="84">
        <f t="shared" si="10"/>
        <v>0</v>
      </c>
      <c r="AD27" s="123">
        <f t="shared" si="11"/>
        <v>0</v>
      </c>
      <c r="AE27" s="123">
        <f t="shared" si="12"/>
        <v>0</v>
      </c>
      <c r="AF27" s="124">
        <f t="shared" si="13"/>
        <v>30</v>
      </c>
      <c r="AG27" s="96" t="s">
        <v>295</v>
      </c>
      <c r="AH27" s="124">
        <f t="shared" si="14"/>
        <v>12388500</v>
      </c>
      <c r="AI27" s="123">
        <f t="shared" si="15"/>
        <v>0.5</v>
      </c>
      <c r="AJ27" s="123">
        <f t="shared" si="16"/>
        <v>0.51542441415484375</v>
      </c>
      <c r="AK27" s="49"/>
      <c r="AL27" s="15"/>
      <c r="AN27" s="15" t="s">
        <v>60</v>
      </c>
      <c r="AO27" s="128">
        <v>14048392</v>
      </c>
      <c r="AQ27" s="154"/>
      <c r="AR27" s="155"/>
    </row>
    <row r="28" spans="1:44" ht="25.5" x14ac:dyDescent="0.25">
      <c r="A28" s="16">
        <v>8</v>
      </c>
      <c r="B28" s="16"/>
      <c r="C28" s="16" t="s">
        <v>18</v>
      </c>
      <c r="D28" s="16" t="s">
        <v>20</v>
      </c>
      <c r="E28" s="16" t="s">
        <v>37</v>
      </c>
      <c r="F28" s="16">
        <v>201</v>
      </c>
      <c r="G28" s="16" t="s">
        <v>65</v>
      </c>
      <c r="H28" s="49" t="s">
        <v>66</v>
      </c>
      <c r="I28" s="15" t="s">
        <v>67</v>
      </c>
      <c r="J28" s="112">
        <v>17</v>
      </c>
      <c r="K28" s="96" t="s">
        <v>295</v>
      </c>
      <c r="L28" s="84">
        <f t="shared" si="8"/>
        <v>15143000</v>
      </c>
      <c r="M28" s="107">
        <v>6</v>
      </c>
      <c r="N28" s="96" t="s">
        <v>295</v>
      </c>
      <c r="O28" s="36">
        <v>3729000</v>
      </c>
      <c r="P28" s="70">
        <v>10</v>
      </c>
      <c r="Q28" s="96" t="s">
        <v>295</v>
      </c>
      <c r="R28" s="36">
        <v>9810000</v>
      </c>
      <c r="S28" s="134">
        <v>0</v>
      </c>
      <c r="T28" s="151" t="s">
        <v>303</v>
      </c>
      <c r="U28" s="134">
        <v>0</v>
      </c>
      <c r="V28" s="84">
        <v>0</v>
      </c>
      <c r="W28" s="134">
        <v>0</v>
      </c>
      <c r="X28" s="84">
        <v>0</v>
      </c>
      <c r="Y28" s="134">
        <v>0</v>
      </c>
      <c r="Z28" s="84">
        <v>0</v>
      </c>
      <c r="AA28" s="122">
        <f t="shared" si="9"/>
        <v>0</v>
      </c>
      <c r="AB28" s="96" t="s">
        <v>295</v>
      </c>
      <c r="AC28" s="84">
        <f t="shared" si="10"/>
        <v>0</v>
      </c>
      <c r="AD28" s="123">
        <f t="shared" si="11"/>
        <v>0</v>
      </c>
      <c r="AE28" s="123">
        <f t="shared" si="12"/>
        <v>0</v>
      </c>
      <c r="AF28" s="124">
        <f t="shared" si="13"/>
        <v>6</v>
      </c>
      <c r="AG28" s="96" t="s">
        <v>295</v>
      </c>
      <c r="AH28" s="124">
        <f t="shared" si="14"/>
        <v>3729000</v>
      </c>
      <c r="AI28" s="123">
        <f t="shared" si="15"/>
        <v>0.35294117647058826</v>
      </c>
      <c r="AJ28" s="123">
        <f t="shared" si="16"/>
        <v>0.24625239384534109</v>
      </c>
      <c r="AK28" s="49"/>
      <c r="AL28" s="15"/>
      <c r="AN28" s="15" t="s">
        <v>68</v>
      </c>
      <c r="AO28" s="128">
        <v>5333000</v>
      </c>
      <c r="AQ28" s="154"/>
      <c r="AR28" s="155"/>
    </row>
    <row r="29" spans="1:44" ht="25.5" x14ac:dyDescent="0.25">
      <c r="A29" s="6"/>
      <c r="B29" s="10"/>
      <c r="C29" s="6" t="s">
        <v>18</v>
      </c>
      <c r="D29" s="6" t="s">
        <v>20</v>
      </c>
      <c r="E29" s="6" t="s">
        <v>37</v>
      </c>
      <c r="F29" s="6">
        <v>202</v>
      </c>
      <c r="G29" s="6"/>
      <c r="H29" s="10" t="s">
        <v>69</v>
      </c>
      <c r="I29" s="14"/>
      <c r="J29" s="100"/>
      <c r="K29" s="78"/>
      <c r="L29" s="35">
        <f>L30</f>
        <v>61530004</v>
      </c>
      <c r="M29" s="106"/>
      <c r="N29" s="78"/>
      <c r="O29" s="35">
        <f>O30</f>
        <v>34162000</v>
      </c>
      <c r="P29" s="69"/>
      <c r="Q29" s="78"/>
      <c r="R29" s="35">
        <f>R30</f>
        <v>21980640</v>
      </c>
      <c r="S29" s="6"/>
      <c r="T29" s="35"/>
      <c r="U29" s="6"/>
      <c r="V29" s="35"/>
      <c r="W29" s="6"/>
      <c r="X29" s="35"/>
      <c r="Y29" s="6"/>
      <c r="Z29" s="35"/>
      <c r="AA29" s="106"/>
      <c r="AB29" s="78"/>
      <c r="AC29" s="35">
        <f>AC30</f>
        <v>5040450</v>
      </c>
      <c r="AD29" s="150">
        <f t="shared" ref="AD29:AE29" si="17">AD30</f>
        <v>0.57999999999999996</v>
      </c>
      <c r="AE29" s="150">
        <f t="shared" si="17"/>
        <v>0.22931315921647413</v>
      </c>
      <c r="AF29" s="118"/>
      <c r="AG29" s="78"/>
      <c r="AH29" s="35">
        <f>AH30</f>
        <v>39202450</v>
      </c>
      <c r="AI29" s="150">
        <f t="shared" ref="AI29:AJ29" si="18">AI30</f>
        <v>0.78820000000000001</v>
      </c>
      <c r="AJ29" s="150">
        <f t="shared" si="18"/>
        <v>0.63712737610093439</v>
      </c>
      <c r="AK29" s="10"/>
      <c r="AL29" s="10"/>
      <c r="AN29" s="127"/>
      <c r="AO29" s="126"/>
      <c r="AQ29" s="154"/>
      <c r="AR29" s="155"/>
    </row>
    <row r="30" spans="1:44" ht="25.5" x14ac:dyDescent="0.25">
      <c r="A30" s="16">
        <v>9</v>
      </c>
      <c r="B30" s="16"/>
      <c r="C30" s="16" t="s">
        <v>18</v>
      </c>
      <c r="D30" s="16" t="s">
        <v>20</v>
      </c>
      <c r="E30" s="16" t="s">
        <v>37</v>
      </c>
      <c r="F30" s="16">
        <v>202</v>
      </c>
      <c r="G30" s="16" t="s">
        <v>27</v>
      </c>
      <c r="H30" s="49" t="s">
        <v>70</v>
      </c>
      <c r="I30" s="15" t="s">
        <v>71</v>
      </c>
      <c r="J30" s="93">
        <v>5000</v>
      </c>
      <c r="K30" s="96" t="s">
        <v>295</v>
      </c>
      <c r="L30" s="84">
        <f>AO30+R30</f>
        <v>61530004</v>
      </c>
      <c r="M30" s="107">
        <v>2491</v>
      </c>
      <c r="N30" s="96" t="s">
        <v>295</v>
      </c>
      <c r="O30" s="36">
        <v>34162000</v>
      </c>
      <c r="P30" s="70">
        <v>2500</v>
      </c>
      <c r="Q30" s="96" t="s">
        <v>295</v>
      </c>
      <c r="R30" s="36">
        <v>21980640</v>
      </c>
      <c r="S30" s="134">
        <v>0</v>
      </c>
      <c r="T30" s="151" t="s">
        <v>303</v>
      </c>
      <c r="U30" s="134">
        <v>1450</v>
      </c>
      <c r="V30" s="84">
        <v>5040450</v>
      </c>
      <c r="W30" s="134">
        <v>0</v>
      </c>
      <c r="X30" s="84">
        <v>0</v>
      </c>
      <c r="Y30" s="134">
        <v>0</v>
      </c>
      <c r="Z30" s="84">
        <v>0</v>
      </c>
      <c r="AA30" s="122">
        <f t="shared" ref="AA30" si="19">S30+U30+W30+Y30</f>
        <v>1450</v>
      </c>
      <c r="AB30" s="96" t="s">
        <v>295</v>
      </c>
      <c r="AC30" s="84">
        <f>T30+V30+X30+Z30</f>
        <v>5040450</v>
      </c>
      <c r="AD30" s="123">
        <f>AA30/P30*100%</f>
        <v>0.57999999999999996</v>
      </c>
      <c r="AE30" s="123">
        <f>AC30/R30*100%</f>
        <v>0.22931315921647413</v>
      </c>
      <c r="AF30" s="124">
        <f t="shared" ref="AF30" si="20">M30+AA30</f>
        <v>3941</v>
      </c>
      <c r="AG30" s="96" t="s">
        <v>295</v>
      </c>
      <c r="AH30" s="124">
        <f t="shared" ref="AH30" si="21">O30+AC30</f>
        <v>39202450</v>
      </c>
      <c r="AI30" s="123">
        <f t="shared" ref="AI30" si="22">AF30/J30*100%</f>
        <v>0.78820000000000001</v>
      </c>
      <c r="AJ30" s="123">
        <f t="shared" ref="AJ30" si="23">AH30/L30*100%</f>
        <v>0.63712737610093439</v>
      </c>
      <c r="AK30" s="49"/>
      <c r="AL30" s="15"/>
      <c r="AN30" s="15" t="s">
        <v>204</v>
      </c>
      <c r="AO30" s="128">
        <v>39549364</v>
      </c>
      <c r="AQ30" s="154"/>
      <c r="AR30" s="155"/>
    </row>
    <row r="31" spans="1:44" ht="15" customHeight="1" x14ac:dyDescent="0.25">
      <c r="A31" s="135"/>
      <c r="B31" s="136"/>
      <c r="C31" s="136"/>
      <c r="D31" s="136"/>
      <c r="E31" s="136"/>
      <c r="F31" s="136"/>
      <c r="G31" s="136"/>
      <c r="H31" s="136"/>
      <c r="I31" s="136"/>
      <c r="J31" s="137"/>
      <c r="K31" s="138"/>
      <c r="L31" s="138"/>
      <c r="M31" s="137"/>
      <c r="N31" s="138"/>
      <c r="O31" s="41"/>
      <c r="P31" s="139"/>
      <c r="Q31" s="140"/>
      <c r="R31" s="139"/>
      <c r="S31" s="141"/>
      <c r="T31" s="142"/>
      <c r="U31" s="143"/>
      <c r="V31" s="144"/>
      <c r="W31" s="145"/>
      <c r="X31" s="146"/>
      <c r="Y31" s="145"/>
      <c r="Z31" s="147" t="s">
        <v>34</v>
      </c>
      <c r="AA31" s="58"/>
      <c r="AB31" s="55"/>
      <c r="AC31" s="59"/>
      <c r="AD31" s="60">
        <f>AVERAGE(AD21,AD29)</f>
        <v>0.32857142857142857</v>
      </c>
      <c r="AE31" s="60">
        <f>AVERAGE(AE21,AE29)</f>
        <v>0.14644737293981513</v>
      </c>
      <c r="AF31" s="57"/>
      <c r="AG31" s="55"/>
      <c r="AH31" s="56"/>
      <c r="AI31" s="60">
        <f t="shared" ref="AI31:AJ31" si="24">AVERAGE(AI21,AI29)</f>
        <v>0.62690035090959462</v>
      </c>
      <c r="AJ31" s="60">
        <f t="shared" si="24"/>
        <v>0.50281600480542765</v>
      </c>
      <c r="AK31" s="52"/>
      <c r="AL31" s="61"/>
      <c r="AN31" s="62"/>
      <c r="AO31" s="63"/>
      <c r="AQ31" s="154"/>
      <c r="AR31" s="155"/>
    </row>
    <row r="32" spans="1:44" ht="15" customHeight="1" x14ac:dyDescent="0.25">
      <c r="A32" s="135"/>
      <c r="B32" s="136"/>
      <c r="C32" s="136"/>
      <c r="D32" s="136"/>
      <c r="E32" s="136"/>
      <c r="F32" s="136"/>
      <c r="G32" s="136"/>
      <c r="H32" s="136"/>
      <c r="I32" s="136"/>
      <c r="J32" s="137"/>
      <c r="K32" s="138"/>
      <c r="L32" s="138"/>
      <c r="M32" s="137"/>
      <c r="N32" s="138"/>
      <c r="O32" s="41"/>
      <c r="P32" s="139"/>
      <c r="Q32" s="140"/>
      <c r="R32" s="139"/>
      <c r="S32" s="139"/>
      <c r="T32" s="148"/>
      <c r="U32" s="137"/>
      <c r="V32" s="144"/>
      <c r="W32" s="145"/>
      <c r="X32" s="146"/>
      <c r="Y32" s="145"/>
      <c r="Z32" s="149" t="s">
        <v>35</v>
      </c>
      <c r="AA32" s="58"/>
      <c r="AB32" s="55"/>
      <c r="AC32" s="59"/>
      <c r="AD32" s="64" t="s">
        <v>290</v>
      </c>
      <c r="AE32" s="64" t="s">
        <v>290</v>
      </c>
      <c r="AF32" s="53"/>
      <c r="AG32" s="55"/>
      <c r="AH32" s="56"/>
      <c r="AI32" s="22" t="s">
        <v>36</v>
      </c>
      <c r="AJ32" s="64" t="s">
        <v>290</v>
      </c>
      <c r="AK32" s="52"/>
      <c r="AL32" s="61"/>
      <c r="AN32" s="62"/>
      <c r="AO32" s="63"/>
    </row>
    <row r="33" spans="1:41" ht="38.25" x14ac:dyDescent="0.25">
      <c r="A33" s="17"/>
      <c r="B33" s="13"/>
      <c r="C33" s="17" t="s">
        <v>18</v>
      </c>
      <c r="D33" s="17" t="s">
        <v>20</v>
      </c>
      <c r="E33" s="17" t="s">
        <v>57</v>
      </c>
      <c r="F33" s="17"/>
      <c r="G33" s="17"/>
      <c r="H33" s="48" t="s">
        <v>73</v>
      </c>
      <c r="I33" s="13" t="s">
        <v>74</v>
      </c>
      <c r="J33" s="111"/>
      <c r="K33" s="77"/>
      <c r="L33" s="39">
        <f>L34</f>
        <v>188272020</v>
      </c>
      <c r="M33" s="105"/>
      <c r="N33" s="77"/>
      <c r="O33" s="39">
        <f>O34</f>
        <v>80123230</v>
      </c>
      <c r="P33" s="68"/>
      <c r="Q33" s="77"/>
      <c r="R33" s="39">
        <f>R34</f>
        <v>102784920</v>
      </c>
      <c r="S33" s="17"/>
      <c r="T33" s="39"/>
      <c r="U33" s="17"/>
      <c r="V33" s="39"/>
      <c r="W33" s="17"/>
      <c r="X33" s="39"/>
      <c r="Y33" s="17"/>
      <c r="Z33" s="39"/>
      <c r="AA33" s="105"/>
      <c r="AB33" s="77"/>
      <c r="AC33" s="39">
        <f>AC34</f>
        <v>3430000</v>
      </c>
      <c r="AD33" s="17"/>
      <c r="AE33" s="17"/>
      <c r="AF33" s="117"/>
      <c r="AG33" s="77"/>
      <c r="AH33" s="39">
        <f>AH34</f>
        <v>83553230</v>
      </c>
      <c r="AI33" s="17"/>
      <c r="AJ33" s="17"/>
      <c r="AK33" s="13" t="s">
        <v>25</v>
      </c>
      <c r="AL33" s="13"/>
      <c r="AN33" s="125">
        <v>0.78</v>
      </c>
      <c r="AO33" s="126">
        <f>SUM(AO35:AO37)</f>
        <v>85487100</v>
      </c>
    </row>
    <row r="34" spans="1:41" x14ac:dyDescent="0.25">
      <c r="A34" s="6"/>
      <c r="B34" s="10"/>
      <c r="C34" s="6" t="s">
        <v>18</v>
      </c>
      <c r="D34" s="6" t="s">
        <v>20</v>
      </c>
      <c r="E34" s="6" t="s">
        <v>57</v>
      </c>
      <c r="F34" s="6">
        <v>202</v>
      </c>
      <c r="G34" s="6"/>
      <c r="H34" s="10" t="s">
        <v>75</v>
      </c>
      <c r="I34" s="14"/>
      <c r="J34" s="100"/>
      <c r="K34" s="78"/>
      <c r="L34" s="35">
        <f>SUM(L35:L37)</f>
        <v>188272020</v>
      </c>
      <c r="M34" s="106"/>
      <c r="N34" s="78"/>
      <c r="O34" s="35">
        <f>SUM(O35:O37)</f>
        <v>80123230</v>
      </c>
      <c r="P34" s="69"/>
      <c r="Q34" s="78"/>
      <c r="R34" s="35">
        <f>SUM(R35:R37)</f>
        <v>102784920</v>
      </c>
      <c r="S34" s="6"/>
      <c r="T34" s="35"/>
      <c r="U34" s="6"/>
      <c r="V34" s="35"/>
      <c r="W34" s="6"/>
      <c r="X34" s="35"/>
      <c r="Y34" s="6"/>
      <c r="Z34" s="35"/>
      <c r="AA34" s="106"/>
      <c r="AB34" s="78"/>
      <c r="AC34" s="35">
        <f>SUM(AC35:AC37)</f>
        <v>3430000</v>
      </c>
      <c r="AD34" s="150">
        <f>AVERAGE(AD35:AD37)</f>
        <v>0</v>
      </c>
      <c r="AE34" s="150">
        <f>AVERAGE(AE35:AE37)</f>
        <v>4.4621967831585306E-2</v>
      </c>
      <c r="AF34" s="118"/>
      <c r="AG34" s="78"/>
      <c r="AH34" s="35">
        <f>SUM(AH35:AH37)</f>
        <v>83553230</v>
      </c>
      <c r="AI34" s="150">
        <f t="shared" ref="AI34:AJ34" si="25">AVERAGE(AI35:AI37)</f>
        <v>0.52842350091998369</v>
      </c>
      <c r="AJ34" s="150">
        <f t="shared" si="25"/>
        <v>0.42686539235777116</v>
      </c>
      <c r="AK34" s="10"/>
      <c r="AL34" s="10"/>
      <c r="AN34" s="127"/>
      <c r="AO34" s="126"/>
    </row>
    <row r="35" spans="1:41" ht="25.5" x14ac:dyDescent="0.25">
      <c r="A35" s="16">
        <v>10</v>
      </c>
      <c r="B35" s="16"/>
      <c r="C35" s="16" t="s">
        <v>18</v>
      </c>
      <c r="D35" s="16" t="s">
        <v>20</v>
      </c>
      <c r="E35" s="16" t="s">
        <v>57</v>
      </c>
      <c r="F35" s="16">
        <v>202</v>
      </c>
      <c r="G35" s="16" t="s">
        <v>27</v>
      </c>
      <c r="H35" s="49" t="s">
        <v>76</v>
      </c>
      <c r="I35" s="15" t="s">
        <v>77</v>
      </c>
      <c r="J35" s="93">
        <v>20000</v>
      </c>
      <c r="K35" s="96" t="s">
        <v>295</v>
      </c>
      <c r="L35" s="84">
        <f t="shared" ref="L35:L37" si="26">AO35+R35</f>
        <v>96199535</v>
      </c>
      <c r="M35" s="107">
        <v>10000</v>
      </c>
      <c r="N35" s="96" t="s">
        <v>295</v>
      </c>
      <c r="O35" s="36">
        <v>49383230</v>
      </c>
      <c r="P35" s="70">
        <v>10000</v>
      </c>
      <c r="Q35" s="96" t="s">
        <v>295</v>
      </c>
      <c r="R35" s="36">
        <v>46199740</v>
      </c>
      <c r="S35" s="134">
        <v>0</v>
      </c>
      <c r="T35" s="151" t="s">
        <v>303</v>
      </c>
      <c r="U35" s="134">
        <v>0</v>
      </c>
      <c r="V35" s="84">
        <v>1330000</v>
      </c>
      <c r="W35" s="134">
        <v>0</v>
      </c>
      <c r="X35" s="84">
        <v>0</v>
      </c>
      <c r="Y35" s="134">
        <v>0</v>
      </c>
      <c r="Z35" s="84">
        <v>0</v>
      </c>
      <c r="AA35" s="122">
        <f t="shared" ref="AA35:AA37" si="27">S35+U35+W35+Y35</f>
        <v>0</v>
      </c>
      <c r="AB35" s="96" t="s">
        <v>295</v>
      </c>
      <c r="AC35" s="84">
        <f>T35+V35+X35+Z35</f>
        <v>1330000</v>
      </c>
      <c r="AD35" s="123">
        <f>AA35/P35*100%</f>
        <v>0</v>
      </c>
      <c r="AE35" s="123">
        <f>AC35/R35*100%</f>
        <v>2.8788040798498001E-2</v>
      </c>
      <c r="AF35" s="124">
        <f t="shared" ref="AF35:AF37" si="28">M35+AA35</f>
        <v>10000</v>
      </c>
      <c r="AG35" s="96" t="s">
        <v>295</v>
      </c>
      <c r="AH35" s="124">
        <f t="shared" ref="AH35:AH37" si="29">O35+AC35</f>
        <v>50713230</v>
      </c>
      <c r="AI35" s="123">
        <f t="shared" ref="AI35:AI37" si="30">AF35/J35*100%</f>
        <v>0.5</v>
      </c>
      <c r="AJ35" s="123">
        <f t="shared" ref="AJ35:AJ37" si="31">AH35/L35*100%</f>
        <v>0.52716710117153898</v>
      </c>
      <c r="AK35" s="49"/>
      <c r="AL35" s="15"/>
      <c r="AN35" s="15" t="s">
        <v>207</v>
      </c>
      <c r="AO35" s="128">
        <v>49999795</v>
      </c>
    </row>
    <row r="36" spans="1:41" ht="38.25" x14ac:dyDescent="0.25">
      <c r="A36" s="16">
        <v>11</v>
      </c>
      <c r="B36" s="16"/>
      <c r="C36" s="16" t="s">
        <v>18</v>
      </c>
      <c r="D36" s="16" t="s">
        <v>20</v>
      </c>
      <c r="E36" s="16" t="s">
        <v>57</v>
      </c>
      <c r="F36" s="16">
        <v>202</v>
      </c>
      <c r="G36" s="16" t="s">
        <v>48</v>
      </c>
      <c r="H36" s="49" t="s">
        <v>78</v>
      </c>
      <c r="I36" s="15" t="s">
        <v>79</v>
      </c>
      <c r="J36" s="93">
        <f>7043+3073</f>
        <v>10116</v>
      </c>
      <c r="K36" s="96" t="s">
        <v>296</v>
      </c>
      <c r="L36" s="84">
        <f t="shared" si="26"/>
        <v>52099680</v>
      </c>
      <c r="M36" s="107">
        <v>6135</v>
      </c>
      <c r="N36" s="96" t="s">
        <v>296</v>
      </c>
      <c r="O36" s="36">
        <v>11700000</v>
      </c>
      <c r="P36" s="70">
        <v>3073</v>
      </c>
      <c r="Q36" s="96" t="s">
        <v>296</v>
      </c>
      <c r="R36" s="36">
        <v>36600000</v>
      </c>
      <c r="S36" s="134">
        <v>0</v>
      </c>
      <c r="T36" s="151" t="s">
        <v>303</v>
      </c>
      <c r="U36" s="134">
        <v>0</v>
      </c>
      <c r="V36" s="84">
        <v>0</v>
      </c>
      <c r="W36" s="134">
        <v>0</v>
      </c>
      <c r="X36" s="84">
        <v>0</v>
      </c>
      <c r="Y36" s="134">
        <v>0</v>
      </c>
      <c r="Z36" s="84">
        <v>0</v>
      </c>
      <c r="AA36" s="122">
        <f t="shared" si="27"/>
        <v>0</v>
      </c>
      <c r="AB36" s="96" t="s">
        <v>296</v>
      </c>
      <c r="AC36" s="84">
        <f>T36+V36+X36+Z36</f>
        <v>0</v>
      </c>
      <c r="AD36" s="123">
        <f>AA36/P36*100%</f>
        <v>0</v>
      </c>
      <c r="AE36" s="123">
        <f>AC36/R36*100%</f>
        <v>0</v>
      </c>
      <c r="AF36" s="124">
        <f t="shared" si="28"/>
        <v>6135</v>
      </c>
      <c r="AG36" s="96" t="s">
        <v>296</v>
      </c>
      <c r="AH36" s="124">
        <f t="shared" si="29"/>
        <v>11700000</v>
      </c>
      <c r="AI36" s="123">
        <f t="shared" si="30"/>
        <v>0.60646500593119812</v>
      </c>
      <c r="AJ36" s="123">
        <f t="shared" si="31"/>
        <v>0.22456951750951254</v>
      </c>
      <c r="AK36" s="49"/>
      <c r="AL36" s="15"/>
      <c r="AN36" s="15" t="s">
        <v>211</v>
      </c>
      <c r="AO36" s="128">
        <v>15499680</v>
      </c>
    </row>
    <row r="37" spans="1:41" ht="25.5" x14ac:dyDescent="0.25">
      <c r="A37" s="16">
        <v>12</v>
      </c>
      <c r="B37" s="16"/>
      <c r="C37" s="16" t="s">
        <v>18</v>
      </c>
      <c r="D37" s="16" t="s">
        <v>20</v>
      </c>
      <c r="E37" s="16" t="s">
        <v>57</v>
      </c>
      <c r="F37" s="16">
        <v>202</v>
      </c>
      <c r="G37" s="16" t="s">
        <v>37</v>
      </c>
      <c r="H37" s="49" t="s">
        <v>83</v>
      </c>
      <c r="I37" s="15" t="s">
        <v>84</v>
      </c>
      <c r="J37" s="93">
        <f>9460+9460</f>
        <v>18920</v>
      </c>
      <c r="K37" s="96" t="s">
        <v>295</v>
      </c>
      <c r="L37" s="84">
        <f t="shared" si="26"/>
        <v>39972805</v>
      </c>
      <c r="M37" s="107">
        <v>9059</v>
      </c>
      <c r="N37" s="96" t="s">
        <v>295</v>
      </c>
      <c r="O37" s="36">
        <v>19040000</v>
      </c>
      <c r="P37" s="70">
        <v>9460</v>
      </c>
      <c r="Q37" s="96" t="s">
        <v>295</v>
      </c>
      <c r="R37" s="36">
        <v>19985180</v>
      </c>
      <c r="S37" s="134">
        <v>0</v>
      </c>
      <c r="T37" s="151" t="s">
        <v>303</v>
      </c>
      <c r="U37" s="134">
        <v>0</v>
      </c>
      <c r="V37" s="84">
        <v>2100000</v>
      </c>
      <c r="W37" s="134">
        <v>0</v>
      </c>
      <c r="X37" s="84">
        <v>0</v>
      </c>
      <c r="Y37" s="134">
        <v>0</v>
      </c>
      <c r="Z37" s="84">
        <v>0</v>
      </c>
      <c r="AA37" s="122">
        <f t="shared" si="27"/>
        <v>0</v>
      </c>
      <c r="AB37" s="96" t="s">
        <v>295</v>
      </c>
      <c r="AC37" s="84">
        <f>T37+V37+X37+Z37</f>
        <v>2100000</v>
      </c>
      <c r="AD37" s="123">
        <f>AA37/P37*100%</f>
        <v>0</v>
      </c>
      <c r="AE37" s="123">
        <f>AC37/R37*100%</f>
        <v>0.10507786269625792</v>
      </c>
      <c r="AF37" s="124">
        <f t="shared" si="28"/>
        <v>9059</v>
      </c>
      <c r="AG37" s="96" t="s">
        <v>295</v>
      </c>
      <c r="AH37" s="124">
        <f t="shared" si="29"/>
        <v>21140000</v>
      </c>
      <c r="AI37" s="123">
        <f t="shared" si="30"/>
        <v>0.47880549682875262</v>
      </c>
      <c r="AJ37" s="123">
        <f t="shared" si="31"/>
        <v>0.52885955839226195</v>
      </c>
      <c r="AK37" s="49"/>
      <c r="AL37" s="15"/>
      <c r="AN37" s="15" t="s">
        <v>215</v>
      </c>
      <c r="AO37" s="128">
        <v>19987625</v>
      </c>
    </row>
    <row r="38" spans="1:41" ht="15" customHeight="1" x14ac:dyDescent="0.25">
      <c r="A38" s="135"/>
      <c r="B38" s="136"/>
      <c r="C38" s="136"/>
      <c r="D38" s="136"/>
      <c r="E38" s="136"/>
      <c r="F38" s="136"/>
      <c r="G38" s="136"/>
      <c r="H38" s="136"/>
      <c r="I38" s="136"/>
      <c r="J38" s="137"/>
      <c r="K38" s="138"/>
      <c r="L38" s="138"/>
      <c r="M38" s="137"/>
      <c r="N38" s="138"/>
      <c r="O38" s="41"/>
      <c r="P38" s="139"/>
      <c r="Q38" s="140"/>
      <c r="R38" s="139"/>
      <c r="S38" s="141"/>
      <c r="T38" s="142"/>
      <c r="U38" s="143"/>
      <c r="V38" s="144"/>
      <c r="W38" s="145"/>
      <c r="X38" s="146"/>
      <c r="Y38" s="145"/>
      <c r="Z38" s="147" t="s">
        <v>34</v>
      </c>
      <c r="AA38" s="58"/>
      <c r="AB38" s="55"/>
      <c r="AC38" s="59"/>
      <c r="AD38" s="60">
        <f>AD34</f>
        <v>0</v>
      </c>
      <c r="AE38" s="60">
        <f>AE34</f>
        <v>4.4621967831585306E-2</v>
      </c>
      <c r="AF38" s="57"/>
      <c r="AG38" s="55"/>
      <c r="AH38" s="56"/>
      <c r="AI38" s="60">
        <f t="shared" ref="AI38:AJ38" si="32">AI34</f>
        <v>0.52842350091998369</v>
      </c>
      <c r="AJ38" s="60">
        <f t="shared" si="32"/>
        <v>0.42686539235777116</v>
      </c>
      <c r="AK38" s="52"/>
      <c r="AL38" s="61"/>
      <c r="AN38" s="62"/>
      <c r="AO38" s="63"/>
    </row>
    <row r="39" spans="1:41" ht="15" customHeight="1" x14ac:dyDescent="0.25">
      <c r="A39" s="135"/>
      <c r="B39" s="136"/>
      <c r="C39" s="136"/>
      <c r="D39" s="136"/>
      <c r="E39" s="136"/>
      <c r="F39" s="136"/>
      <c r="G39" s="136"/>
      <c r="H39" s="136"/>
      <c r="I39" s="136"/>
      <c r="J39" s="137"/>
      <c r="K39" s="138"/>
      <c r="L39" s="138"/>
      <c r="M39" s="137"/>
      <c r="N39" s="138"/>
      <c r="O39" s="41"/>
      <c r="P39" s="139"/>
      <c r="Q39" s="140"/>
      <c r="R39" s="139"/>
      <c r="S39" s="139"/>
      <c r="T39" s="148"/>
      <c r="U39" s="137"/>
      <c r="V39" s="144"/>
      <c r="W39" s="145"/>
      <c r="X39" s="146"/>
      <c r="Y39" s="145"/>
      <c r="Z39" s="149" t="s">
        <v>35</v>
      </c>
      <c r="AA39" s="58"/>
      <c r="AB39" s="55"/>
      <c r="AC39" s="59"/>
      <c r="AD39" s="64" t="s">
        <v>290</v>
      </c>
      <c r="AE39" s="64" t="s">
        <v>290</v>
      </c>
      <c r="AF39" s="53"/>
      <c r="AG39" s="55"/>
      <c r="AH39" s="56"/>
      <c r="AI39" s="22" t="s">
        <v>36</v>
      </c>
      <c r="AJ39" s="64" t="s">
        <v>290</v>
      </c>
      <c r="AK39" s="52"/>
      <c r="AL39" s="61"/>
      <c r="AN39" s="62"/>
      <c r="AO39" s="63"/>
    </row>
    <row r="40" spans="1:41" ht="38.25" x14ac:dyDescent="0.25">
      <c r="A40" s="17"/>
      <c r="B40" s="13"/>
      <c r="C40" s="17" t="s">
        <v>18</v>
      </c>
      <c r="D40" s="17" t="s">
        <v>20</v>
      </c>
      <c r="E40" s="17" t="s">
        <v>20</v>
      </c>
      <c r="F40" s="17"/>
      <c r="G40" s="17"/>
      <c r="H40" s="48" t="s">
        <v>86</v>
      </c>
      <c r="I40" s="13" t="s">
        <v>87</v>
      </c>
      <c r="J40" s="111"/>
      <c r="K40" s="77">
        <v>1</v>
      </c>
      <c r="L40" s="39">
        <f>L41</f>
        <v>100000000</v>
      </c>
      <c r="M40" s="105"/>
      <c r="N40" s="77"/>
      <c r="O40" s="39">
        <f>O41</f>
        <v>42669000</v>
      </c>
      <c r="P40" s="68"/>
      <c r="Q40" s="77">
        <v>1</v>
      </c>
      <c r="R40" s="39">
        <f>R41</f>
        <v>50000000</v>
      </c>
      <c r="S40" s="17"/>
      <c r="T40" s="39"/>
      <c r="U40" s="17"/>
      <c r="V40" s="39"/>
      <c r="W40" s="17"/>
      <c r="X40" s="39"/>
      <c r="Y40" s="17"/>
      <c r="Z40" s="39"/>
      <c r="AA40" s="105"/>
      <c r="AB40" s="77"/>
      <c r="AC40" s="39">
        <f>AC41</f>
        <v>0</v>
      </c>
      <c r="AD40" s="17"/>
      <c r="AE40" s="24"/>
      <c r="AF40" s="119"/>
      <c r="AG40" s="77"/>
      <c r="AH40" s="39">
        <f>AH41</f>
        <v>42669000</v>
      </c>
      <c r="AI40" s="17"/>
      <c r="AJ40" s="24"/>
      <c r="AK40" s="13" t="s">
        <v>25</v>
      </c>
      <c r="AL40" s="13"/>
      <c r="AN40" s="125">
        <v>1</v>
      </c>
      <c r="AO40" s="126">
        <f>AO42</f>
        <v>50000000</v>
      </c>
    </row>
    <row r="41" spans="1:41" x14ac:dyDescent="0.25">
      <c r="A41" s="6"/>
      <c r="B41" s="10"/>
      <c r="C41" s="6" t="s">
        <v>18</v>
      </c>
      <c r="D41" s="6" t="s">
        <v>20</v>
      </c>
      <c r="E41" s="6" t="s">
        <v>20</v>
      </c>
      <c r="F41" s="6">
        <v>201</v>
      </c>
      <c r="G41" s="6"/>
      <c r="H41" s="10" t="s">
        <v>88</v>
      </c>
      <c r="I41" s="14"/>
      <c r="J41" s="100"/>
      <c r="K41" s="78"/>
      <c r="L41" s="35">
        <f>L42</f>
        <v>100000000</v>
      </c>
      <c r="M41" s="106"/>
      <c r="N41" s="78"/>
      <c r="O41" s="35">
        <f>O42</f>
        <v>42669000</v>
      </c>
      <c r="P41" s="69"/>
      <c r="Q41" s="78"/>
      <c r="R41" s="35">
        <f>R42</f>
        <v>50000000</v>
      </c>
      <c r="S41" s="6"/>
      <c r="T41" s="35"/>
      <c r="U41" s="6"/>
      <c r="V41" s="35"/>
      <c r="W41" s="6"/>
      <c r="X41" s="35"/>
      <c r="Y41" s="6"/>
      <c r="Z41" s="35"/>
      <c r="AA41" s="106"/>
      <c r="AB41" s="78"/>
      <c r="AC41" s="35">
        <f>AC42</f>
        <v>0</v>
      </c>
      <c r="AD41" s="150">
        <f t="shared" ref="AD41:AE41" si="33">AD42</f>
        <v>0</v>
      </c>
      <c r="AE41" s="150">
        <f t="shared" si="33"/>
        <v>0</v>
      </c>
      <c r="AF41" s="118"/>
      <c r="AG41" s="78"/>
      <c r="AH41" s="35">
        <f>AH42</f>
        <v>42669000</v>
      </c>
      <c r="AI41" s="150">
        <f t="shared" ref="AI41:AJ41" si="34">AI42</f>
        <v>0.44295302013422821</v>
      </c>
      <c r="AJ41" s="150">
        <f t="shared" si="34"/>
        <v>0.42669000000000001</v>
      </c>
      <c r="AK41" s="10"/>
      <c r="AL41" s="10"/>
      <c r="AN41" s="127"/>
      <c r="AO41" s="126"/>
    </row>
    <row r="42" spans="1:41" ht="38.25" x14ac:dyDescent="0.25">
      <c r="A42" s="16">
        <v>13</v>
      </c>
      <c r="B42" s="16"/>
      <c r="C42" s="16" t="s">
        <v>18</v>
      </c>
      <c r="D42" s="16" t="s">
        <v>20</v>
      </c>
      <c r="E42" s="16" t="s">
        <v>20</v>
      </c>
      <c r="F42" s="16">
        <v>201</v>
      </c>
      <c r="G42" s="16" t="s">
        <v>27</v>
      </c>
      <c r="H42" s="49" t="s">
        <v>89</v>
      </c>
      <c r="I42" s="15" t="s">
        <v>90</v>
      </c>
      <c r="J42" s="93">
        <f>298*2</f>
        <v>596</v>
      </c>
      <c r="K42" s="96" t="s">
        <v>295</v>
      </c>
      <c r="L42" s="84">
        <f>AO42+R42</f>
        <v>100000000</v>
      </c>
      <c r="M42" s="107">
        <v>264</v>
      </c>
      <c r="N42" s="96" t="s">
        <v>295</v>
      </c>
      <c r="O42" s="36">
        <v>42669000</v>
      </c>
      <c r="P42" s="70">
        <v>298</v>
      </c>
      <c r="Q42" s="96" t="s">
        <v>295</v>
      </c>
      <c r="R42" s="36">
        <v>50000000</v>
      </c>
      <c r="S42" s="134">
        <v>0</v>
      </c>
      <c r="T42" s="151" t="s">
        <v>303</v>
      </c>
      <c r="U42" s="134">
        <v>0</v>
      </c>
      <c r="V42" s="84">
        <v>0</v>
      </c>
      <c r="W42" s="134">
        <v>0</v>
      </c>
      <c r="X42" s="84">
        <v>0</v>
      </c>
      <c r="Y42" s="134">
        <v>0</v>
      </c>
      <c r="Z42" s="84">
        <v>0</v>
      </c>
      <c r="AA42" s="122">
        <f t="shared" ref="AA42" si="35">S42+U42+W42+Y42</f>
        <v>0</v>
      </c>
      <c r="AB42" s="96" t="s">
        <v>295</v>
      </c>
      <c r="AC42" s="84">
        <f>T42+V42+X42+Z42</f>
        <v>0</v>
      </c>
      <c r="AD42" s="123">
        <f>AA42/P42*100%</f>
        <v>0</v>
      </c>
      <c r="AE42" s="123">
        <f>AC42/R42*100%</f>
        <v>0</v>
      </c>
      <c r="AF42" s="124">
        <f t="shared" ref="AF42" si="36">M42+AA42</f>
        <v>264</v>
      </c>
      <c r="AG42" s="96" t="s">
        <v>295</v>
      </c>
      <c r="AH42" s="124">
        <f t="shared" ref="AH42" si="37">O42+AC42</f>
        <v>42669000</v>
      </c>
      <c r="AI42" s="123">
        <f t="shared" ref="AI42" si="38">AF42/J42*100%</f>
        <v>0.44295302013422821</v>
      </c>
      <c r="AJ42" s="123">
        <f t="shared" ref="AJ42" si="39">AH42/L42*100%</f>
        <v>0.42669000000000001</v>
      </c>
      <c r="AK42" s="49"/>
      <c r="AL42" s="15"/>
      <c r="AN42" s="15" t="s">
        <v>91</v>
      </c>
      <c r="AO42" s="128">
        <v>50000000</v>
      </c>
    </row>
    <row r="43" spans="1:41" ht="15" customHeight="1" x14ac:dyDescent="0.25">
      <c r="A43" s="135"/>
      <c r="B43" s="136"/>
      <c r="C43" s="136"/>
      <c r="D43" s="136"/>
      <c r="E43" s="136"/>
      <c r="F43" s="136"/>
      <c r="G43" s="136"/>
      <c r="H43" s="136"/>
      <c r="I43" s="136"/>
      <c r="J43" s="137"/>
      <c r="K43" s="138"/>
      <c r="L43" s="138"/>
      <c r="M43" s="137"/>
      <c r="N43" s="138"/>
      <c r="O43" s="41"/>
      <c r="P43" s="139"/>
      <c r="Q43" s="140"/>
      <c r="R43" s="139"/>
      <c r="S43" s="141"/>
      <c r="T43" s="142"/>
      <c r="U43" s="143"/>
      <c r="V43" s="144"/>
      <c r="W43" s="145"/>
      <c r="X43" s="146"/>
      <c r="Y43" s="145"/>
      <c r="Z43" s="147" t="s">
        <v>34</v>
      </c>
      <c r="AA43" s="58"/>
      <c r="AB43" s="55"/>
      <c r="AC43" s="59"/>
      <c r="AD43" s="60">
        <f t="shared" ref="AD43" si="40">AD41</f>
        <v>0</v>
      </c>
      <c r="AE43" s="60">
        <f>AE41</f>
        <v>0</v>
      </c>
      <c r="AF43" s="57"/>
      <c r="AG43" s="55"/>
      <c r="AH43" s="56"/>
      <c r="AI43" s="60">
        <f>AI41</f>
        <v>0.44295302013422821</v>
      </c>
      <c r="AJ43" s="60">
        <f>AJ41</f>
        <v>0.42669000000000001</v>
      </c>
      <c r="AK43" s="52"/>
      <c r="AL43" s="61"/>
      <c r="AN43" s="62"/>
      <c r="AO43" s="63"/>
    </row>
    <row r="44" spans="1:41" ht="15" customHeight="1" x14ac:dyDescent="0.25">
      <c r="A44" s="135"/>
      <c r="B44" s="136"/>
      <c r="C44" s="136"/>
      <c r="D44" s="136"/>
      <c r="E44" s="136"/>
      <c r="F44" s="136"/>
      <c r="G44" s="136"/>
      <c r="H44" s="136"/>
      <c r="I44" s="136"/>
      <c r="J44" s="137"/>
      <c r="K44" s="138"/>
      <c r="L44" s="138"/>
      <c r="M44" s="137"/>
      <c r="N44" s="138"/>
      <c r="O44" s="41"/>
      <c r="P44" s="139"/>
      <c r="Q44" s="140"/>
      <c r="R44" s="139"/>
      <c r="S44" s="139"/>
      <c r="T44" s="148"/>
      <c r="U44" s="137"/>
      <c r="V44" s="144"/>
      <c r="W44" s="145"/>
      <c r="X44" s="146"/>
      <c r="Y44" s="145"/>
      <c r="Z44" s="149" t="s">
        <v>35</v>
      </c>
      <c r="AA44" s="58"/>
      <c r="AB44" s="55"/>
      <c r="AC44" s="59"/>
      <c r="AD44" s="64" t="s">
        <v>290</v>
      </c>
      <c r="AE44" s="64" t="s">
        <v>290</v>
      </c>
      <c r="AF44" s="53"/>
      <c r="AG44" s="55"/>
      <c r="AH44" s="56"/>
      <c r="AI44" s="64" t="s">
        <v>290</v>
      </c>
      <c r="AJ44" s="64" t="s">
        <v>290</v>
      </c>
      <c r="AK44" s="52"/>
      <c r="AL44" s="61"/>
      <c r="AN44" s="62"/>
      <c r="AO44" s="63"/>
    </row>
    <row r="45" spans="1:41" ht="38.25" x14ac:dyDescent="0.25">
      <c r="A45" s="17"/>
      <c r="B45" s="13"/>
      <c r="C45" s="17" t="s">
        <v>18</v>
      </c>
      <c r="D45" s="17" t="s">
        <v>20</v>
      </c>
      <c r="E45" s="17" t="s">
        <v>95</v>
      </c>
      <c r="F45" s="17"/>
      <c r="G45" s="17"/>
      <c r="H45" s="48" t="s">
        <v>96</v>
      </c>
      <c r="I45" s="13" t="s">
        <v>97</v>
      </c>
      <c r="J45" s="111"/>
      <c r="K45" s="77">
        <v>1</v>
      </c>
      <c r="L45" s="39">
        <f>L46</f>
        <v>153894895</v>
      </c>
      <c r="M45" s="105"/>
      <c r="N45" s="77"/>
      <c r="O45" s="39">
        <f>O46</f>
        <v>76264980</v>
      </c>
      <c r="P45" s="68"/>
      <c r="Q45" s="77">
        <v>1</v>
      </c>
      <c r="R45" s="39">
        <f>R46</f>
        <v>76950555</v>
      </c>
      <c r="S45" s="17"/>
      <c r="T45" s="39"/>
      <c r="U45" s="17"/>
      <c r="V45" s="39"/>
      <c r="W45" s="17"/>
      <c r="X45" s="39"/>
      <c r="Y45" s="17"/>
      <c r="Z45" s="39"/>
      <c r="AA45" s="105"/>
      <c r="AB45" s="77"/>
      <c r="AC45" s="39">
        <f>AC46</f>
        <v>26002600</v>
      </c>
      <c r="AD45" s="17"/>
      <c r="AE45" s="24"/>
      <c r="AF45" s="119"/>
      <c r="AG45" s="77"/>
      <c r="AH45" s="39">
        <f>AH46</f>
        <v>102267580</v>
      </c>
      <c r="AI45" s="17"/>
      <c r="AJ45" s="24"/>
      <c r="AK45" s="13" t="s">
        <v>25</v>
      </c>
      <c r="AL45" s="13"/>
      <c r="AN45" s="125">
        <v>1</v>
      </c>
      <c r="AO45" s="126">
        <f>AO47</f>
        <v>76944340</v>
      </c>
    </row>
    <row r="46" spans="1:41" x14ac:dyDescent="0.25">
      <c r="A46" s="6"/>
      <c r="B46" s="10"/>
      <c r="C46" s="6" t="s">
        <v>18</v>
      </c>
      <c r="D46" s="6" t="s">
        <v>20</v>
      </c>
      <c r="E46" s="6" t="s">
        <v>95</v>
      </c>
      <c r="F46" s="6">
        <v>201</v>
      </c>
      <c r="G46" s="6"/>
      <c r="H46" s="10" t="s">
        <v>98</v>
      </c>
      <c r="I46" s="14"/>
      <c r="J46" s="100"/>
      <c r="K46" s="78"/>
      <c r="L46" s="35">
        <f>L47</f>
        <v>153894895</v>
      </c>
      <c r="M46" s="106"/>
      <c r="N46" s="78"/>
      <c r="O46" s="35">
        <f>O47</f>
        <v>76264980</v>
      </c>
      <c r="P46" s="69"/>
      <c r="Q46" s="78"/>
      <c r="R46" s="35">
        <f>R47</f>
        <v>76950555</v>
      </c>
      <c r="S46" s="6"/>
      <c r="T46" s="35"/>
      <c r="U46" s="6"/>
      <c r="V46" s="35"/>
      <c r="W46" s="6"/>
      <c r="X46" s="35"/>
      <c r="Y46" s="6"/>
      <c r="Z46" s="35"/>
      <c r="AA46" s="106"/>
      <c r="AB46" s="78"/>
      <c r="AC46" s="35">
        <f>AC47</f>
        <v>26002600</v>
      </c>
      <c r="AD46" s="150">
        <f t="shared" ref="AD46:AE46" si="41">AD47</f>
        <v>1</v>
      </c>
      <c r="AE46" s="150">
        <f t="shared" si="41"/>
        <v>0.33791309237470735</v>
      </c>
      <c r="AF46" s="118"/>
      <c r="AG46" s="78"/>
      <c r="AH46" s="35">
        <f>AH47</f>
        <v>102267580</v>
      </c>
      <c r="AI46" s="150">
        <f t="shared" ref="AI46:AJ46" si="42">AI47</f>
        <v>1</v>
      </c>
      <c r="AJ46" s="150">
        <f t="shared" si="42"/>
        <v>0.66452873566728776</v>
      </c>
      <c r="AK46" s="10"/>
      <c r="AL46" s="10"/>
      <c r="AN46" s="127"/>
      <c r="AO46" s="126"/>
    </row>
    <row r="47" spans="1:41" ht="25.5" x14ac:dyDescent="0.25">
      <c r="A47" s="16">
        <v>14</v>
      </c>
      <c r="B47" s="16"/>
      <c r="C47" s="16" t="s">
        <v>18</v>
      </c>
      <c r="D47" s="16" t="s">
        <v>20</v>
      </c>
      <c r="E47" s="16" t="s">
        <v>95</v>
      </c>
      <c r="F47" s="16">
        <v>201</v>
      </c>
      <c r="G47" s="16" t="s">
        <v>22</v>
      </c>
      <c r="H47" s="49" t="s">
        <v>98</v>
      </c>
      <c r="I47" s="15" t="s">
        <v>99</v>
      </c>
      <c r="J47" s="93">
        <v>1</v>
      </c>
      <c r="K47" s="96" t="s">
        <v>297</v>
      </c>
      <c r="L47" s="84">
        <f>AO47+R47</f>
        <v>153894895</v>
      </c>
      <c r="M47" s="107">
        <v>1</v>
      </c>
      <c r="N47" s="96" t="s">
        <v>297</v>
      </c>
      <c r="O47" s="36">
        <v>76264980</v>
      </c>
      <c r="P47" s="70">
        <v>1</v>
      </c>
      <c r="Q47" s="96" t="s">
        <v>297</v>
      </c>
      <c r="R47" s="36">
        <v>76950555</v>
      </c>
      <c r="S47" s="134">
        <v>1</v>
      </c>
      <c r="T47" s="84">
        <v>16132600</v>
      </c>
      <c r="U47" s="134">
        <v>0</v>
      </c>
      <c r="V47" s="84">
        <v>9870000</v>
      </c>
      <c r="W47" s="134">
        <v>0</v>
      </c>
      <c r="X47" s="84">
        <v>0</v>
      </c>
      <c r="Y47" s="134">
        <v>0</v>
      </c>
      <c r="Z47" s="84">
        <v>0</v>
      </c>
      <c r="AA47" s="122">
        <f t="shared" ref="AA47" si="43">S47+U47+W47+Y47</f>
        <v>1</v>
      </c>
      <c r="AB47" s="96" t="s">
        <v>297</v>
      </c>
      <c r="AC47" s="84">
        <f>T47+V47+X47+Z47</f>
        <v>26002600</v>
      </c>
      <c r="AD47" s="123">
        <f>AA47/P47*100%</f>
        <v>1</v>
      </c>
      <c r="AE47" s="123">
        <f>AC47/R47*100%</f>
        <v>0.33791309237470735</v>
      </c>
      <c r="AF47" s="124">
        <f>M47</f>
        <v>1</v>
      </c>
      <c r="AG47" s="96" t="s">
        <v>297</v>
      </c>
      <c r="AH47" s="124">
        <f t="shared" ref="AH47" si="44">O47+AC47</f>
        <v>102267580</v>
      </c>
      <c r="AI47" s="123">
        <f t="shared" ref="AI47" si="45">AF47/J47*100%</f>
        <v>1</v>
      </c>
      <c r="AJ47" s="123">
        <f t="shared" ref="AJ47" si="46">AH47/L47*100%</f>
        <v>0.66452873566728776</v>
      </c>
      <c r="AK47" s="49"/>
      <c r="AL47" s="15"/>
      <c r="AN47" s="15" t="s">
        <v>100</v>
      </c>
      <c r="AO47" s="128">
        <v>76944340</v>
      </c>
    </row>
    <row r="48" spans="1:41" ht="15" customHeight="1" x14ac:dyDescent="0.25">
      <c r="A48" s="135"/>
      <c r="B48" s="136"/>
      <c r="C48" s="136"/>
      <c r="D48" s="136"/>
      <c r="E48" s="136"/>
      <c r="F48" s="136"/>
      <c r="G48" s="136"/>
      <c r="H48" s="136"/>
      <c r="I48" s="136"/>
      <c r="J48" s="137"/>
      <c r="K48" s="138"/>
      <c r="L48" s="138"/>
      <c r="M48" s="137"/>
      <c r="N48" s="138"/>
      <c r="O48" s="41"/>
      <c r="P48" s="139"/>
      <c r="Q48" s="140"/>
      <c r="R48" s="139"/>
      <c r="S48" s="141"/>
      <c r="T48" s="142"/>
      <c r="U48" s="143"/>
      <c r="V48" s="144"/>
      <c r="W48" s="145"/>
      <c r="X48" s="146"/>
      <c r="Y48" s="145"/>
      <c r="Z48" s="147" t="s">
        <v>34</v>
      </c>
      <c r="AA48" s="58"/>
      <c r="AB48" s="55"/>
      <c r="AC48" s="59"/>
      <c r="AD48" s="60">
        <f t="shared" ref="AD48" si="47">AD46</f>
        <v>1</v>
      </c>
      <c r="AE48" s="60">
        <f>AE46</f>
        <v>0.33791309237470735</v>
      </c>
      <c r="AF48" s="57"/>
      <c r="AG48" s="55"/>
      <c r="AH48" s="56"/>
      <c r="AI48" s="60">
        <f t="shared" ref="AI48:AJ48" si="48">AI46</f>
        <v>1</v>
      </c>
      <c r="AJ48" s="60">
        <f t="shared" si="48"/>
        <v>0.66452873566728776</v>
      </c>
      <c r="AK48" s="52"/>
      <c r="AL48" s="61"/>
      <c r="AN48" s="62"/>
      <c r="AO48" s="63"/>
    </row>
    <row r="49" spans="1:41" ht="15" customHeight="1" x14ac:dyDescent="0.25">
      <c r="A49" s="135"/>
      <c r="B49" s="136"/>
      <c r="C49" s="136"/>
      <c r="D49" s="136"/>
      <c r="E49" s="136"/>
      <c r="F49" s="136"/>
      <c r="G49" s="136"/>
      <c r="H49" s="136"/>
      <c r="I49" s="136"/>
      <c r="J49" s="137"/>
      <c r="K49" s="138"/>
      <c r="L49" s="138"/>
      <c r="M49" s="137"/>
      <c r="N49" s="138"/>
      <c r="O49" s="41"/>
      <c r="P49" s="139"/>
      <c r="Q49" s="140"/>
      <c r="R49" s="139"/>
      <c r="S49" s="139"/>
      <c r="T49" s="148"/>
      <c r="U49" s="137"/>
      <c r="V49" s="144"/>
      <c r="W49" s="145"/>
      <c r="X49" s="146"/>
      <c r="Y49" s="145"/>
      <c r="Z49" s="149" t="s">
        <v>35</v>
      </c>
      <c r="AA49" s="58"/>
      <c r="AB49" s="55"/>
      <c r="AC49" s="59"/>
      <c r="AD49" s="22" t="s">
        <v>102</v>
      </c>
      <c r="AE49" s="64" t="s">
        <v>290</v>
      </c>
      <c r="AF49" s="53"/>
      <c r="AG49" s="55"/>
      <c r="AH49" s="56"/>
      <c r="AI49" s="64" t="s">
        <v>102</v>
      </c>
      <c r="AJ49" s="22" t="s">
        <v>72</v>
      </c>
      <c r="AK49" s="52"/>
      <c r="AL49" s="61"/>
      <c r="AN49" s="62"/>
      <c r="AO49" s="63"/>
    </row>
    <row r="50" spans="1:41" ht="25.5" x14ac:dyDescent="0.25">
      <c r="A50" s="4"/>
      <c r="B50" s="8"/>
      <c r="C50" s="4" t="s">
        <v>103</v>
      </c>
      <c r="D50" s="4"/>
      <c r="E50" s="4"/>
      <c r="F50" s="4"/>
      <c r="G50" s="4"/>
      <c r="H50" s="8" t="s">
        <v>104</v>
      </c>
      <c r="I50" s="11"/>
      <c r="J50" s="98"/>
      <c r="K50" s="75"/>
      <c r="L50" s="33"/>
      <c r="M50" s="103"/>
      <c r="N50" s="75"/>
      <c r="O50" s="33"/>
      <c r="P50" s="66"/>
      <c r="Q50" s="75"/>
      <c r="R50" s="33"/>
      <c r="S50" s="4"/>
      <c r="T50" s="33"/>
      <c r="U50" s="4"/>
      <c r="V50" s="33"/>
      <c r="W50" s="4"/>
      <c r="X50" s="33"/>
      <c r="Y50" s="4"/>
      <c r="Z50" s="33"/>
      <c r="AA50" s="103"/>
      <c r="AB50" s="75"/>
      <c r="AC50" s="33"/>
      <c r="AD50" s="4"/>
      <c r="AE50" s="4"/>
      <c r="AF50" s="115"/>
      <c r="AG50" s="75"/>
      <c r="AH50" s="33"/>
      <c r="AI50" s="4"/>
      <c r="AJ50" s="4"/>
      <c r="AK50" s="8"/>
      <c r="AL50" s="8"/>
      <c r="AN50" s="129"/>
      <c r="AO50" s="130"/>
    </row>
    <row r="51" spans="1:41" ht="25.5" x14ac:dyDescent="0.25">
      <c r="A51" s="5"/>
      <c r="B51" s="9"/>
      <c r="C51" s="5" t="s">
        <v>103</v>
      </c>
      <c r="D51" s="5" t="s">
        <v>105</v>
      </c>
      <c r="E51" s="5"/>
      <c r="F51" s="5"/>
      <c r="G51" s="5"/>
      <c r="H51" s="9" t="s">
        <v>106</v>
      </c>
      <c r="I51" s="12"/>
      <c r="J51" s="99"/>
      <c r="K51" s="76"/>
      <c r="L51" s="34"/>
      <c r="M51" s="104"/>
      <c r="N51" s="76"/>
      <c r="O51" s="34"/>
      <c r="P51" s="67"/>
      <c r="Q51" s="76"/>
      <c r="R51" s="34"/>
      <c r="S51" s="5"/>
      <c r="T51" s="34"/>
      <c r="U51" s="5"/>
      <c r="V51" s="34"/>
      <c r="W51" s="5"/>
      <c r="X51" s="34"/>
      <c r="Y51" s="5"/>
      <c r="Z51" s="34"/>
      <c r="AA51" s="104"/>
      <c r="AB51" s="76"/>
      <c r="AC51" s="34"/>
      <c r="AD51" s="5"/>
      <c r="AE51" s="5"/>
      <c r="AF51" s="116"/>
      <c r="AG51" s="76"/>
      <c r="AH51" s="34"/>
      <c r="AI51" s="5"/>
      <c r="AJ51" s="5"/>
      <c r="AK51" s="9"/>
      <c r="AL51" s="9"/>
      <c r="AN51" s="127"/>
      <c r="AO51" s="126"/>
    </row>
    <row r="52" spans="1:41" ht="38.25" x14ac:dyDescent="0.25">
      <c r="A52" s="17"/>
      <c r="B52" s="13"/>
      <c r="C52" s="17" t="s">
        <v>103</v>
      </c>
      <c r="D52" s="17" t="s">
        <v>105</v>
      </c>
      <c r="E52" s="17" t="s">
        <v>37</v>
      </c>
      <c r="F52" s="17"/>
      <c r="G52" s="17"/>
      <c r="H52" s="48" t="s">
        <v>107</v>
      </c>
      <c r="I52" s="13" t="s">
        <v>108</v>
      </c>
      <c r="J52" s="111"/>
      <c r="K52" s="79"/>
      <c r="L52" s="39">
        <f>L53</f>
        <v>68870740</v>
      </c>
      <c r="M52" s="105"/>
      <c r="N52" s="79"/>
      <c r="O52" s="39">
        <f>O53</f>
        <v>23400000</v>
      </c>
      <c r="P52" s="68"/>
      <c r="Q52" s="79"/>
      <c r="R52" s="39">
        <f>R53</f>
        <v>43885970</v>
      </c>
      <c r="S52" s="17"/>
      <c r="T52" s="39"/>
      <c r="U52" s="17"/>
      <c r="V52" s="39"/>
      <c r="W52" s="17"/>
      <c r="X52" s="39"/>
      <c r="Y52" s="17"/>
      <c r="Z52" s="39"/>
      <c r="AA52" s="105"/>
      <c r="AB52" s="79"/>
      <c r="AC52" s="39">
        <f>AC53</f>
        <v>13200000</v>
      </c>
      <c r="AD52" s="17"/>
      <c r="AE52" s="24"/>
      <c r="AF52" s="119"/>
      <c r="AG52" s="79"/>
      <c r="AH52" s="39">
        <f>AH53</f>
        <v>36600000</v>
      </c>
      <c r="AI52" s="17"/>
      <c r="AJ52" s="24"/>
      <c r="AK52" s="13" t="s">
        <v>25</v>
      </c>
      <c r="AL52" s="13"/>
      <c r="AN52" s="127">
        <v>0</v>
      </c>
      <c r="AO52" s="126">
        <f>AO54</f>
        <v>24984770</v>
      </c>
    </row>
    <row r="53" spans="1:41" ht="25.5" x14ac:dyDescent="0.25">
      <c r="A53" s="6"/>
      <c r="B53" s="10"/>
      <c r="C53" s="6" t="s">
        <v>103</v>
      </c>
      <c r="D53" s="6" t="s">
        <v>105</v>
      </c>
      <c r="E53" s="6" t="s">
        <v>37</v>
      </c>
      <c r="F53" s="6">
        <v>201</v>
      </c>
      <c r="G53" s="6"/>
      <c r="H53" s="10" t="s">
        <v>109</v>
      </c>
      <c r="I53" s="14"/>
      <c r="J53" s="100"/>
      <c r="K53" s="78"/>
      <c r="L53" s="35">
        <f>L54</f>
        <v>68870740</v>
      </c>
      <c r="M53" s="106"/>
      <c r="N53" s="78"/>
      <c r="O53" s="35">
        <f>O54</f>
        <v>23400000</v>
      </c>
      <c r="P53" s="69"/>
      <c r="Q53" s="78"/>
      <c r="R53" s="35">
        <f>R54</f>
        <v>43885970</v>
      </c>
      <c r="S53" s="6"/>
      <c r="T53" s="35"/>
      <c r="U53" s="6"/>
      <c r="V53" s="35"/>
      <c r="W53" s="6"/>
      <c r="X53" s="35"/>
      <c r="Y53" s="6"/>
      <c r="Z53" s="35"/>
      <c r="AA53" s="106"/>
      <c r="AB53" s="78"/>
      <c r="AC53" s="35">
        <f>AC54</f>
        <v>13200000</v>
      </c>
      <c r="AD53" s="150">
        <f t="shared" ref="AD53:AE53" si="49">AD54</f>
        <v>0</v>
      </c>
      <c r="AE53" s="150">
        <f t="shared" si="49"/>
        <v>0.30077949741113164</v>
      </c>
      <c r="AF53" s="118"/>
      <c r="AG53" s="78"/>
      <c r="AH53" s="35">
        <f>AH54</f>
        <v>36600000</v>
      </c>
      <c r="AI53" s="150">
        <f t="shared" ref="AI53:AJ53" si="50">AI54</f>
        <v>0.33333333333333331</v>
      </c>
      <c r="AJ53" s="150">
        <f t="shared" si="50"/>
        <v>0.53143032875790208</v>
      </c>
      <c r="AK53" s="10"/>
      <c r="AL53" s="10"/>
      <c r="AN53" s="127"/>
      <c r="AO53" s="126"/>
    </row>
    <row r="54" spans="1:41" ht="25.5" x14ac:dyDescent="0.25">
      <c r="A54" s="16">
        <v>15</v>
      </c>
      <c r="B54" s="16"/>
      <c r="C54" s="16" t="s">
        <v>103</v>
      </c>
      <c r="D54" s="16" t="s">
        <v>105</v>
      </c>
      <c r="E54" s="16" t="s">
        <v>37</v>
      </c>
      <c r="F54" s="16">
        <v>201</v>
      </c>
      <c r="G54" s="16" t="s">
        <v>110</v>
      </c>
      <c r="H54" s="49" t="s">
        <v>111</v>
      </c>
      <c r="I54" s="15" t="s">
        <v>112</v>
      </c>
      <c r="J54" s="93">
        <v>3</v>
      </c>
      <c r="K54" s="96" t="s">
        <v>298</v>
      </c>
      <c r="L54" s="84">
        <f>AO54+R54</f>
        <v>68870740</v>
      </c>
      <c r="M54" s="107">
        <v>1</v>
      </c>
      <c r="N54" s="96" t="s">
        <v>298</v>
      </c>
      <c r="O54" s="36">
        <v>23400000</v>
      </c>
      <c r="P54" s="70">
        <v>2</v>
      </c>
      <c r="Q54" s="96" t="s">
        <v>298</v>
      </c>
      <c r="R54" s="36">
        <v>43885970</v>
      </c>
      <c r="S54" s="134">
        <v>0</v>
      </c>
      <c r="T54" s="151" t="s">
        <v>303</v>
      </c>
      <c r="U54" s="134">
        <v>0</v>
      </c>
      <c r="V54" s="84">
        <v>13200000</v>
      </c>
      <c r="W54" s="134">
        <v>0</v>
      </c>
      <c r="X54" s="84">
        <v>0</v>
      </c>
      <c r="Y54" s="134">
        <v>0</v>
      </c>
      <c r="Z54" s="84">
        <v>0</v>
      </c>
      <c r="AA54" s="122">
        <f t="shared" ref="AA54" si="51">S54+U54+W54+Y54</f>
        <v>0</v>
      </c>
      <c r="AB54" s="96" t="s">
        <v>298</v>
      </c>
      <c r="AC54" s="84">
        <f>T54+V54+X54+Z54</f>
        <v>13200000</v>
      </c>
      <c r="AD54" s="123">
        <f>AA54/P54*100%</f>
        <v>0</v>
      </c>
      <c r="AE54" s="123">
        <f>AC54/R54*100%</f>
        <v>0.30077949741113164</v>
      </c>
      <c r="AF54" s="124">
        <f t="shared" ref="AF54" si="52">M54+AA54</f>
        <v>1</v>
      </c>
      <c r="AG54" s="96" t="s">
        <v>298</v>
      </c>
      <c r="AH54" s="124">
        <f t="shared" ref="AH54" si="53">O54+AC54</f>
        <v>36600000</v>
      </c>
      <c r="AI54" s="123">
        <f t="shared" ref="AI54" si="54">AF54/J54*100%</f>
        <v>0.33333333333333331</v>
      </c>
      <c r="AJ54" s="123">
        <f t="shared" ref="AJ54" si="55">AH54/L54*100%</f>
        <v>0.53143032875790208</v>
      </c>
      <c r="AK54" s="49"/>
      <c r="AL54" s="15"/>
      <c r="AN54" s="15" t="s">
        <v>113</v>
      </c>
      <c r="AO54" s="128">
        <v>24984770</v>
      </c>
    </row>
    <row r="55" spans="1:41" ht="15" customHeight="1" x14ac:dyDescent="0.25">
      <c r="A55" s="135"/>
      <c r="B55" s="136"/>
      <c r="C55" s="136"/>
      <c r="D55" s="136"/>
      <c r="E55" s="136"/>
      <c r="F55" s="136"/>
      <c r="G55" s="136"/>
      <c r="H55" s="136"/>
      <c r="I55" s="136"/>
      <c r="J55" s="137"/>
      <c r="K55" s="138"/>
      <c r="L55" s="138"/>
      <c r="M55" s="137"/>
      <c r="N55" s="138"/>
      <c r="O55" s="41"/>
      <c r="P55" s="139"/>
      <c r="Q55" s="140"/>
      <c r="R55" s="139"/>
      <c r="S55" s="141"/>
      <c r="T55" s="142"/>
      <c r="U55" s="143"/>
      <c r="V55" s="144"/>
      <c r="W55" s="145"/>
      <c r="X55" s="146"/>
      <c r="Y55" s="145"/>
      <c r="Z55" s="147" t="s">
        <v>34</v>
      </c>
      <c r="AA55" s="58"/>
      <c r="AB55" s="55"/>
      <c r="AC55" s="59"/>
      <c r="AD55" s="60">
        <f>AD53</f>
        <v>0</v>
      </c>
      <c r="AE55" s="60">
        <f t="shared" ref="AE55" si="56">AE53</f>
        <v>0.30077949741113164</v>
      </c>
      <c r="AF55" s="57"/>
      <c r="AG55" s="55"/>
      <c r="AH55" s="56"/>
      <c r="AI55" s="60">
        <f t="shared" ref="AI55:AJ55" si="57">AI53</f>
        <v>0.33333333333333331</v>
      </c>
      <c r="AJ55" s="60">
        <f t="shared" si="57"/>
        <v>0.53143032875790208</v>
      </c>
      <c r="AK55" s="52"/>
      <c r="AL55" s="61"/>
      <c r="AN55" s="62"/>
      <c r="AO55" s="63"/>
    </row>
    <row r="56" spans="1:41" ht="15" customHeight="1" x14ac:dyDescent="0.25">
      <c r="A56" s="135"/>
      <c r="B56" s="136"/>
      <c r="C56" s="136"/>
      <c r="D56" s="136"/>
      <c r="E56" s="136"/>
      <c r="F56" s="136"/>
      <c r="G56" s="136"/>
      <c r="H56" s="136"/>
      <c r="I56" s="136"/>
      <c r="J56" s="137"/>
      <c r="K56" s="138"/>
      <c r="L56" s="138"/>
      <c r="M56" s="137"/>
      <c r="N56" s="138"/>
      <c r="O56" s="41"/>
      <c r="P56" s="139"/>
      <c r="Q56" s="140"/>
      <c r="R56" s="139"/>
      <c r="S56" s="139"/>
      <c r="T56" s="148"/>
      <c r="U56" s="137"/>
      <c r="V56" s="144"/>
      <c r="W56" s="145"/>
      <c r="X56" s="146"/>
      <c r="Y56" s="145"/>
      <c r="Z56" s="149" t="s">
        <v>35</v>
      </c>
      <c r="AA56" s="58"/>
      <c r="AB56" s="55"/>
      <c r="AC56" s="59"/>
      <c r="AD56" s="64" t="s">
        <v>290</v>
      </c>
      <c r="AE56" s="64" t="s">
        <v>290</v>
      </c>
      <c r="AF56" s="53"/>
      <c r="AG56" s="55"/>
      <c r="AH56" s="56"/>
      <c r="AI56" s="64" t="s">
        <v>290</v>
      </c>
      <c r="AJ56" s="22" t="s">
        <v>36</v>
      </c>
      <c r="AK56" s="52"/>
      <c r="AL56" s="61"/>
      <c r="AN56" s="62"/>
      <c r="AO56" s="63"/>
    </row>
    <row r="57" spans="1:41" ht="38.25" x14ac:dyDescent="0.25">
      <c r="A57" s="17"/>
      <c r="B57" s="13"/>
      <c r="C57" s="17" t="s">
        <v>103</v>
      </c>
      <c r="D57" s="17" t="s">
        <v>105</v>
      </c>
      <c r="E57" s="17" t="s">
        <v>57</v>
      </c>
      <c r="F57" s="17"/>
      <c r="G57" s="17"/>
      <c r="H57" s="48" t="s">
        <v>115</v>
      </c>
      <c r="I57" s="13" t="s">
        <v>116</v>
      </c>
      <c r="J57" s="111"/>
      <c r="K57" s="77">
        <v>1</v>
      </c>
      <c r="L57" s="39">
        <f>L58</f>
        <v>4147130340</v>
      </c>
      <c r="M57" s="105"/>
      <c r="N57" s="77"/>
      <c r="O57" s="39">
        <f>O58</f>
        <v>1739586260</v>
      </c>
      <c r="P57" s="68"/>
      <c r="Q57" s="77">
        <v>1</v>
      </c>
      <c r="R57" s="39">
        <f>R58</f>
        <v>2237442010</v>
      </c>
      <c r="S57" s="17"/>
      <c r="T57" s="39"/>
      <c r="U57" s="17"/>
      <c r="V57" s="39"/>
      <c r="W57" s="17"/>
      <c r="X57" s="39"/>
      <c r="Y57" s="17"/>
      <c r="Z57" s="39"/>
      <c r="AA57" s="105"/>
      <c r="AB57" s="77"/>
      <c r="AC57" s="39">
        <f>AC58</f>
        <v>14500000</v>
      </c>
      <c r="AD57" s="17"/>
      <c r="AE57" s="24"/>
      <c r="AF57" s="119"/>
      <c r="AG57" s="77"/>
      <c r="AH57" s="39">
        <f>AH58</f>
        <v>1754086260</v>
      </c>
      <c r="AI57" s="17"/>
      <c r="AJ57" s="24"/>
      <c r="AK57" s="13" t="s">
        <v>25</v>
      </c>
      <c r="AL57" s="13"/>
      <c r="AN57" s="125">
        <v>1</v>
      </c>
      <c r="AO57" s="126">
        <f>SUM(AO59:AO63)</f>
        <v>1909688330</v>
      </c>
    </row>
    <row r="58" spans="1:41" ht="51" x14ac:dyDescent="0.25">
      <c r="A58" s="6"/>
      <c r="B58" s="10"/>
      <c r="C58" s="6" t="s">
        <v>103</v>
      </c>
      <c r="D58" s="6" t="s">
        <v>105</v>
      </c>
      <c r="E58" s="6" t="s">
        <v>57</v>
      </c>
      <c r="F58" s="6">
        <v>201</v>
      </c>
      <c r="G58" s="6"/>
      <c r="H58" s="10" t="s">
        <v>117</v>
      </c>
      <c r="I58" s="14"/>
      <c r="J58" s="100"/>
      <c r="K58" s="78"/>
      <c r="L58" s="35">
        <f>SUM(L59:L63)</f>
        <v>4147130340</v>
      </c>
      <c r="M58" s="106"/>
      <c r="N58" s="78"/>
      <c r="O58" s="35">
        <f>SUM(O59:O63)</f>
        <v>1739586260</v>
      </c>
      <c r="P58" s="69"/>
      <c r="Q58" s="78"/>
      <c r="R58" s="35">
        <f>SUM(R59:R63)</f>
        <v>2237442010</v>
      </c>
      <c r="S58" s="6"/>
      <c r="T58" s="35"/>
      <c r="U58" s="6"/>
      <c r="V58" s="35"/>
      <c r="W58" s="6"/>
      <c r="X58" s="35"/>
      <c r="Y58" s="6"/>
      <c r="Z58" s="35"/>
      <c r="AA58" s="106"/>
      <c r="AB58" s="78"/>
      <c r="AC58" s="35">
        <f>SUM(AC59:AC63)</f>
        <v>14500000</v>
      </c>
      <c r="AD58" s="150">
        <f>AVERAGE(AD59:AD63)</f>
        <v>0</v>
      </c>
      <c r="AE58" s="150">
        <f>AVERAGE(AE59:AE63)</f>
        <v>4.6212974244712678E-2</v>
      </c>
      <c r="AF58" s="118"/>
      <c r="AG58" s="78"/>
      <c r="AH58" s="35">
        <f>SUM(AH59:AH63)</f>
        <v>1754086260</v>
      </c>
      <c r="AI58" s="150">
        <f t="shared" ref="AI58:AJ58" si="58">AVERAGE(AI59:AI63)</f>
        <v>0.36517857142857146</v>
      </c>
      <c r="AJ58" s="150">
        <f t="shared" si="58"/>
        <v>0.30184460430276877</v>
      </c>
      <c r="AK58" s="10"/>
      <c r="AL58" s="10"/>
      <c r="AN58" s="127"/>
      <c r="AO58" s="126"/>
    </row>
    <row r="59" spans="1:41" ht="51" x14ac:dyDescent="0.25">
      <c r="A59" s="16">
        <v>16</v>
      </c>
      <c r="B59" s="16"/>
      <c r="C59" s="16" t="s">
        <v>103</v>
      </c>
      <c r="D59" s="16" t="s">
        <v>105</v>
      </c>
      <c r="E59" s="16" t="s">
        <v>57</v>
      </c>
      <c r="F59" s="16">
        <v>201</v>
      </c>
      <c r="G59" s="16" t="s">
        <v>48</v>
      </c>
      <c r="H59" s="49" t="s">
        <v>118</v>
      </c>
      <c r="I59" s="15" t="s">
        <v>119</v>
      </c>
      <c r="J59" s="93">
        <v>76</v>
      </c>
      <c r="K59" s="96" t="s">
        <v>300</v>
      </c>
      <c r="L59" s="84">
        <f t="shared" ref="L59:L63" si="59">AO59+R59</f>
        <v>444377440</v>
      </c>
      <c r="M59" s="107">
        <v>74</v>
      </c>
      <c r="N59" s="96" t="s">
        <v>300</v>
      </c>
      <c r="O59" s="36">
        <v>122470000</v>
      </c>
      <c r="P59" s="70">
        <v>76</v>
      </c>
      <c r="Q59" s="96" t="s">
        <v>300</v>
      </c>
      <c r="R59" s="36">
        <v>284689070</v>
      </c>
      <c r="S59" s="134">
        <v>0</v>
      </c>
      <c r="T59" s="151" t="s">
        <v>303</v>
      </c>
      <c r="U59" s="134">
        <v>0</v>
      </c>
      <c r="V59" s="84">
        <v>0</v>
      </c>
      <c r="W59" s="134">
        <v>0</v>
      </c>
      <c r="X59" s="84">
        <v>0</v>
      </c>
      <c r="Y59" s="134">
        <v>0</v>
      </c>
      <c r="Z59" s="84">
        <v>0</v>
      </c>
      <c r="AA59" s="122">
        <f t="shared" ref="AA59:AA63" si="60">S59+U59+W59+Y59</f>
        <v>0</v>
      </c>
      <c r="AB59" s="96" t="s">
        <v>300</v>
      </c>
      <c r="AC59" s="84">
        <f>T59+V59+X59+Z59</f>
        <v>0</v>
      </c>
      <c r="AD59" s="123">
        <f>AA59/P59*100%</f>
        <v>0</v>
      </c>
      <c r="AE59" s="123">
        <f>AC59/R59*100%</f>
        <v>0</v>
      </c>
      <c r="AF59" s="124">
        <v>76</v>
      </c>
      <c r="AG59" s="96" t="s">
        <v>300</v>
      </c>
      <c r="AH59" s="124">
        <f t="shared" ref="AH59:AH63" si="61">O59+AC59</f>
        <v>122470000</v>
      </c>
      <c r="AI59" s="123">
        <f t="shared" ref="AI59:AI62" si="62">AF59/J59*100%</f>
        <v>1</v>
      </c>
      <c r="AJ59" s="123">
        <f t="shared" ref="AJ59:AJ63" si="63">AH59/L59*100%</f>
        <v>0.27559904931267437</v>
      </c>
      <c r="AK59" s="49"/>
      <c r="AL59" s="15"/>
      <c r="AN59" s="15" t="s">
        <v>120</v>
      </c>
      <c r="AO59" s="128">
        <v>159688370</v>
      </c>
    </row>
    <row r="60" spans="1:41" ht="51" x14ac:dyDescent="0.25">
      <c r="A60" s="16">
        <v>17</v>
      </c>
      <c r="B60" s="16"/>
      <c r="C60" s="16" t="s">
        <v>103</v>
      </c>
      <c r="D60" s="16" t="s">
        <v>105</v>
      </c>
      <c r="E60" s="16" t="s">
        <v>57</v>
      </c>
      <c r="F60" s="16">
        <v>201</v>
      </c>
      <c r="G60" s="16" t="s">
        <v>37</v>
      </c>
      <c r="H60" s="49" t="s">
        <v>123</v>
      </c>
      <c r="I60" s="15" t="s">
        <v>124</v>
      </c>
      <c r="J60" s="93">
        <v>32</v>
      </c>
      <c r="K60" s="96" t="s">
        <v>294</v>
      </c>
      <c r="L60" s="84">
        <f t="shared" si="59"/>
        <v>1595000000</v>
      </c>
      <c r="M60" s="107">
        <v>7</v>
      </c>
      <c r="N60" s="96" t="s">
        <v>294</v>
      </c>
      <c r="O60" s="36">
        <v>602147800</v>
      </c>
      <c r="P60" s="70">
        <v>25</v>
      </c>
      <c r="Q60" s="96" t="s">
        <v>294</v>
      </c>
      <c r="R60" s="36">
        <v>865000000</v>
      </c>
      <c r="S60" s="134">
        <v>0</v>
      </c>
      <c r="T60" s="151" t="s">
        <v>303</v>
      </c>
      <c r="U60" s="134">
        <v>0</v>
      </c>
      <c r="V60" s="84">
        <v>0</v>
      </c>
      <c r="W60" s="134">
        <v>0</v>
      </c>
      <c r="X60" s="84">
        <v>0</v>
      </c>
      <c r="Y60" s="134">
        <v>0</v>
      </c>
      <c r="Z60" s="84">
        <v>0</v>
      </c>
      <c r="AA60" s="122">
        <f>S60+U60+W60+Y60</f>
        <v>0</v>
      </c>
      <c r="AB60" s="96" t="s">
        <v>294</v>
      </c>
      <c r="AC60" s="84">
        <f>T60+V60+X60+Z60</f>
        <v>0</v>
      </c>
      <c r="AD60" s="123">
        <f>AA60/P60*100%</f>
        <v>0</v>
      </c>
      <c r="AE60" s="123">
        <f>AC60/R60*100%</f>
        <v>0</v>
      </c>
      <c r="AF60" s="124">
        <f t="shared" ref="AF60:AF63" si="64">M60+AA60</f>
        <v>7</v>
      </c>
      <c r="AG60" s="96" t="s">
        <v>294</v>
      </c>
      <c r="AH60" s="124">
        <f t="shared" si="61"/>
        <v>602147800</v>
      </c>
      <c r="AI60" s="123">
        <f t="shared" si="62"/>
        <v>0.21875</v>
      </c>
      <c r="AJ60" s="123">
        <f t="shared" si="63"/>
        <v>0.377522131661442</v>
      </c>
      <c r="AK60" s="49"/>
      <c r="AL60" s="15"/>
      <c r="AN60" s="15" t="s">
        <v>125</v>
      </c>
      <c r="AO60" s="128">
        <v>730000000</v>
      </c>
    </row>
    <row r="61" spans="1:41" ht="38.25" x14ac:dyDescent="0.25">
      <c r="A61" s="16">
        <v>18</v>
      </c>
      <c r="B61" s="16"/>
      <c r="C61" s="16" t="s">
        <v>103</v>
      </c>
      <c r="D61" s="16" t="s">
        <v>105</v>
      </c>
      <c r="E61" s="16" t="s">
        <v>57</v>
      </c>
      <c r="F61" s="16">
        <v>201</v>
      </c>
      <c r="G61" s="16" t="s">
        <v>57</v>
      </c>
      <c r="H61" s="49" t="s">
        <v>127</v>
      </c>
      <c r="I61" s="15" t="s">
        <v>128</v>
      </c>
      <c r="J61" s="93">
        <v>2</v>
      </c>
      <c r="K61" s="96" t="s">
        <v>298</v>
      </c>
      <c r="L61" s="84">
        <f t="shared" si="59"/>
        <v>25000000</v>
      </c>
      <c r="M61" s="107">
        <v>0</v>
      </c>
      <c r="N61" s="96" t="s">
        <v>298</v>
      </c>
      <c r="O61" s="36">
        <v>0</v>
      </c>
      <c r="P61" s="70">
        <v>1</v>
      </c>
      <c r="Q61" s="96" t="s">
        <v>298</v>
      </c>
      <c r="R61" s="36">
        <v>25000000</v>
      </c>
      <c r="S61" s="134">
        <v>0</v>
      </c>
      <c r="T61" s="151" t="s">
        <v>303</v>
      </c>
      <c r="U61" s="134">
        <v>0</v>
      </c>
      <c r="V61" s="84">
        <v>0</v>
      </c>
      <c r="W61" s="134">
        <v>0</v>
      </c>
      <c r="X61" s="84">
        <v>0</v>
      </c>
      <c r="Y61" s="134">
        <v>0</v>
      </c>
      <c r="Z61" s="84">
        <v>0</v>
      </c>
      <c r="AA61" s="122">
        <f t="shared" si="60"/>
        <v>0</v>
      </c>
      <c r="AB61" s="96" t="s">
        <v>298</v>
      </c>
      <c r="AC61" s="84">
        <f>T61+V61+X61+Z61</f>
        <v>0</v>
      </c>
      <c r="AD61" s="123">
        <f>AA61/P61*100%</f>
        <v>0</v>
      </c>
      <c r="AE61" s="123">
        <f>AC61/R61*100%</f>
        <v>0</v>
      </c>
      <c r="AF61" s="124">
        <f t="shared" si="64"/>
        <v>0</v>
      </c>
      <c r="AG61" s="96" t="s">
        <v>298</v>
      </c>
      <c r="AH61" s="124">
        <f t="shared" si="61"/>
        <v>0</v>
      </c>
      <c r="AI61" s="123">
        <f t="shared" si="62"/>
        <v>0</v>
      </c>
      <c r="AJ61" s="123">
        <f t="shared" si="63"/>
        <v>0</v>
      </c>
      <c r="AK61" s="49"/>
      <c r="AL61" s="15"/>
      <c r="AN61" s="15" t="s">
        <v>113</v>
      </c>
      <c r="AO61" s="128">
        <v>0</v>
      </c>
    </row>
    <row r="62" spans="1:41" ht="25.5" x14ac:dyDescent="0.25">
      <c r="A62" s="16">
        <v>19</v>
      </c>
      <c r="B62" s="16"/>
      <c r="C62" s="16" t="s">
        <v>103</v>
      </c>
      <c r="D62" s="16" t="s">
        <v>105</v>
      </c>
      <c r="E62" s="16" t="s">
        <v>57</v>
      </c>
      <c r="F62" s="16">
        <v>201</v>
      </c>
      <c r="G62" s="16" t="s">
        <v>20</v>
      </c>
      <c r="H62" s="49" t="s">
        <v>129</v>
      </c>
      <c r="I62" s="15" t="s">
        <v>130</v>
      </c>
      <c r="J62" s="93">
        <v>2</v>
      </c>
      <c r="K62" s="96" t="s">
        <v>299</v>
      </c>
      <c r="L62" s="84">
        <f t="shared" si="59"/>
        <v>82752900</v>
      </c>
      <c r="M62" s="107">
        <v>1</v>
      </c>
      <c r="N62" s="96" t="s">
        <v>299</v>
      </c>
      <c r="O62" s="36">
        <v>14968460</v>
      </c>
      <c r="P62" s="70">
        <v>1</v>
      </c>
      <c r="Q62" s="96" t="s">
        <v>299</v>
      </c>
      <c r="R62" s="36">
        <v>62752940</v>
      </c>
      <c r="S62" s="134">
        <v>0</v>
      </c>
      <c r="T62" s="151" t="s">
        <v>303</v>
      </c>
      <c r="U62" s="134">
        <v>0</v>
      </c>
      <c r="V62" s="84">
        <v>14500000</v>
      </c>
      <c r="W62" s="134">
        <v>0</v>
      </c>
      <c r="X62" s="84">
        <v>0</v>
      </c>
      <c r="Y62" s="134">
        <v>0</v>
      </c>
      <c r="Z62" s="84">
        <v>0</v>
      </c>
      <c r="AA62" s="122">
        <f t="shared" si="60"/>
        <v>0</v>
      </c>
      <c r="AB62" s="96" t="s">
        <v>299</v>
      </c>
      <c r="AC62" s="84">
        <f>T62+V62+X62+Z62</f>
        <v>14500000</v>
      </c>
      <c r="AD62" s="123">
        <f>AA62/P62*100%</f>
        <v>0</v>
      </c>
      <c r="AE62" s="123">
        <f>AC62/R62*100%</f>
        <v>0.2310648712235634</v>
      </c>
      <c r="AF62" s="124">
        <f t="shared" si="64"/>
        <v>1</v>
      </c>
      <c r="AG62" s="96" t="s">
        <v>299</v>
      </c>
      <c r="AH62" s="124">
        <f t="shared" si="61"/>
        <v>29468460</v>
      </c>
      <c r="AI62" s="123">
        <f t="shared" si="62"/>
        <v>0.5</v>
      </c>
      <c r="AJ62" s="123">
        <f t="shared" si="63"/>
        <v>0.35610184053972732</v>
      </c>
      <c r="AK62" s="49"/>
      <c r="AL62" s="15"/>
      <c r="AN62" s="15" t="s">
        <v>131</v>
      </c>
      <c r="AO62" s="128">
        <v>19999960</v>
      </c>
    </row>
    <row r="63" spans="1:41" ht="38.25" x14ac:dyDescent="0.25">
      <c r="A63" s="16">
        <v>20</v>
      </c>
      <c r="B63" s="16"/>
      <c r="C63" s="16" t="s">
        <v>103</v>
      </c>
      <c r="D63" s="16" t="s">
        <v>105</v>
      </c>
      <c r="E63" s="16" t="s">
        <v>57</v>
      </c>
      <c r="F63" s="16">
        <v>201</v>
      </c>
      <c r="G63" s="16" t="s">
        <v>133</v>
      </c>
      <c r="H63" s="49" t="s">
        <v>134</v>
      </c>
      <c r="I63" s="15" t="s">
        <v>135</v>
      </c>
      <c r="J63" s="93">
        <v>28</v>
      </c>
      <c r="K63" s="96" t="s">
        <v>298</v>
      </c>
      <c r="L63" s="84">
        <f t="shared" si="59"/>
        <v>2000000000</v>
      </c>
      <c r="M63" s="107">
        <v>3</v>
      </c>
      <c r="N63" s="96" t="s">
        <v>298</v>
      </c>
      <c r="O63" s="36">
        <v>1000000000</v>
      </c>
      <c r="P63" s="70">
        <v>25</v>
      </c>
      <c r="Q63" s="96" t="s">
        <v>298</v>
      </c>
      <c r="R63" s="36">
        <v>1000000000</v>
      </c>
      <c r="S63" s="134">
        <v>0</v>
      </c>
      <c r="T63" s="151" t="s">
        <v>303</v>
      </c>
      <c r="U63" s="134">
        <v>0</v>
      </c>
      <c r="V63" s="84">
        <v>0</v>
      </c>
      <c r="W63" s="134">
        <v>0</v>
      </c>
      <c r="X63" s="84">
        <v>0</v>
      </c>
      <c r="Y63" s="134">
        <v>0</v>
      </c>
      <c r="Z63" s="84">
        <v>0</v>
      </c>
      <c r="AA63" s="122">
        <f t="shared" si="60"/>
        <v>0</v>
      </c>
      <c r="AB63" s="96" t="s">
        <v>298</v>
      </c>
      <c r="AC63" s="84">
        <f>T63+V63+X63+Z63</f>
        <v>0</v>
      </c>
      <c r="AD63" s="123">
        <f>AA63/P63*100%</f>
        <v>0</v>
      </c>
      <c r="AE63" s="123">
        <f>AC63/R63*100%</f>
        <v>0</v>
      </c>
      <c r="AF63" s="124">
        <f t="shared" si="64"/>
        <v>3</v>
      </c>
      <c r="AG63" s="96" t="s">
        <v>298</v>
      </c>
      <c r="AH63" s="124">
        <f t="shared" si="61"/>
        <v>1000000000</v>
      </c>
      <c r="AI63" s="123">
        <f>AF63/J63*100%</f>
        <v>0.10714285714285714</v>
      </c>
      <c r="AJ63" s="123">
        <f t="shared" si="63"/>
        <v>0.5</v>
      </c>
      <c r="AK63" s="49"/>
      <c r="AL63" s="15"/>
      <c r="AN63" s="15" t="s">
        <v>136</v>
      </c>
      <c r="AO63" s="128">
        <v>1000000000</v>
      </c>
    </row>
    <row r="64" spans="1:41" ht="15" customHeight="1" x14ac:dyDescent="0.25">
      <c r="A64" s="135"/>
      <c r="B64" s="136"/>
      <c r="C64" s="136"/>
      <c r="D64" s="136"/>
      <c r="E64" s="136"/>
      <c r="F64" s="136"/>
      <c r="G64" s="136"/>
      <c r="H64" s="136"/>
      <c r="I64" s="136"/>
      <c r="J64" s="137"/>
      <c r="K64" s="138"/>
      <c r="L64" s="138"/>
      <c r="M64" s="137"/>
      <c r="N64" s="138"/>
      <c r="O64" s="41"/>
      <c r="P64" s="139"/>
      <c r="Q64" s="140"/>
      <c r="R64" s="139"/>
      <c r="S64" s="141"/>
      <c r="T64" s="142"/>
      <c r="U64" s="143"/>
      <c r="V64" s="144"/>
      <c r="W64" s="145"/>
      <c r="X64" s="146"/>
      <c r="Y64" s="145"/>
      <c r="Z64" s="147" t="s">
        <v>34</v>
      </c>
      <c r="AA64" s="58"/>
      <c r="AB64" s="55"/>
      <c r="AC64" s="59"/>
      <c r="AD64" s="60">
        <f>AD58</f>
        <v>0</v>
      </c>
      <c r="AE64" s="60">
        <f>AE58</f>
        <v>4.6212974244712678E-2</v>
      </c>
      <c r="AF64" s="57"/>
      <c r="AG64" s="55"/>
      <c r="AH64" s="56"/>
      <c r="AI64" s="60">
        <f t="shared" ref="AI64:AJ64" si="65">AI58</f>
        <v>0.36517857142857146</v>
      </c>
      <c r="AJ64" s="60">
        <f t="shared" si="65"/>
        <v>0.30184460430276877</v>
      </c>
      <c r="AK64" s="52"/>
      <c r="AL64" s="61"/>
      <c r="AN64" s="62"/>
      <c r="AO64" s="63"/>
    </row>
    <row r="65" spans="1:47" ht="15" customHeight="1" x14ac:dyDescent="0.25">
      <c r="A65" s="135"/>
      <c r="B65" s="136"/>
      <c r="C65" s="136"/>
      <c r="D65" s="136"/>
      <c r="E65" s="136"/>
      <c r="F65" s="136"/>
      <c r="G65" s="136"/>
      <c r="H65" s="136"/>
      <c r="I65" s="136"/>
      <c r="J65" s="137"/>
      <c r="K65" s="138"/>
      <c r="L65" s="138"/>
      <c r="M65" s="137"/>
      <c r="N65" s="138"/>
      <c r="O65" s="41"/>
      <c r="P65" s="139"/>
      <c r="Q65" s="140"/>
      <c r="R65" s="139"/>
      <c r="S65" s="139"/>
      <c r="T65" s="148"/>
      <c r="U65" s="137"/>
      <c r="V65" s="144"/>
      <c r="W65" s="145"/>
      <c r="X65" s="146"/>
      <c r="Y65" s="145"/>
      <c r="Z65" s="149" t="s">
        <v>35</v>
      </c>
      <c r="AA65" s="58"/>
      <c r="AB65" s="55"/>
      <c r="AC65" s="59"/>
      <c r="AD65" s="64" t="s">
        <v>290</v>
      </c>
      <c r="AE65" s="64" t="s">
        <v>290</v>
      </c>
      <c r="AF65" s="53"/>
      <c r="AG65" s="55"/>
      <c r="AH65" s="56"/>
      <c r="AI65" s="64" t="s">
        <v>290</v>
      </c>
      <c r="AJ65" s="64" t="s">
        <v>290</v>
      </c>
      <c r="AK65" s="52"/>
      <c r="AL65" s="61"/>
      <c r="AN65" s="62"/>
      <c r="AO65" s="63"/>
    </row>
    <row r="66" spans="1:47" x14ac:dyDescent="0.25">
      <c r="A66" s="4"/>
      <c r="B66" s="8"/>
      <c r="C66" s="4" t="s">
        <v>137</v>
      </c>
      <c r="D66" s="4"/>
      <c r="E66" s="4"/>
      <c r="F66" s="4"/>
      <c r="G66" s="4"/>
      <c r="H66" s="8"/>
      <c r="I66" s="11"/>
      <c r="J66" s="98"/>
      <c r="K66" s="75"/>
      <c r="L66" s="33"/>
      <c r="M66" s="103"/>
      <c r="N66" s="75"/>
      <c r="O66" s="33"/>
      <c r="P66" s="66"/>
      <c r="Q66" s="75"/>
      <c r="R66" s="33"/>
      <c r="S66" s="4"/>
      <c r="T66" s="33"/>
      <c r="U66" s="4"/>
      <c r="V66" s="33"/>
      <c r="W66" s="4"/>
      <c r="X66" s="33"/>
      <c r="Y66" s="4"/>
      <c r="Z66" s="33"/>
      <c r="AA66" s="103"/>
      <c r="AB66" s="75"/>
      <c r="AC66" s="33"/>
      <c r="AD66" s="4"/>
      <c r="AE66" s="4"/>
      <c r="AF66" s="115"/>
      <c r="AG66" s="75"/>
      <c r="AH66" s="33"/>
      <c r="AI66" s="4"/>
      <c r="AJ66" s="4"/>
      <c r="AK66" s="8"/>
      <c r="AL66" s="8"/>
      <c r="AN66" s="129"/>
      <c r="AO66" s="130"/>
    </row>
    <row r="67" spans="1:47" x14ac:dyDescent="0.25">
      <c r="A67" s="5"/>
      <c r="B67" s="9"/>
      <c r="C67" s="5" t="s">
        <v>137</v>
      </c>
      <c r="D67" s="5" t="s">
        <v>138</v>
      </c>
      <c r="E67" s="5"/>
      <c r="F67" s="5"/>
      <c r="G67" s="5"/>
      <c r="H67" s="9"/>
      <c r="I67" s="12"/>
      <c r="J67" s="99"/>
      <c r="K67" s="76"/>
      <c r="L67" s="34"/>
      <c r="M67" s="104"/>
      <c r="N67" s="76"/>
      <c r="O67" s="34"/>
      <c r="P67" s="67"/>
      <c r="Q67" s="76"/>
      <c r="R67" s="34"/>
      <c r="S67" s="5"/>
      <c r="T67" s="34"/>
      <c r="U67" s="5"/>
      <c r="V67" s="34"/>
      <c r="W67" s="5"/>
      <c r="X67" s="34"/>
      <c r="Y67" s="5"/>
      <c r="Z67" s="34"/>
      <c r="AA67" s="104"/>
      <c r="AB67" s="76"/>
      <c r="AC67" s="34"/>
      <c r="AD67" s="5"/>
      <c r="AE67" s="5"/>
      <c r="AF67" s="116"/>
      <c r="AG67" s="76"/>
      <c r="AH67" s="34"/>
      <c r="AI67" s="5"/>
      <c r="AJ67" s="5"/>
      <c r="AK67" s="9"/>
      <c r="AL67" s="9"/>
      <c r="AN67" s="127"/>
      <c r="AO67" s="126"/>
    </row>
    <row r="68" spans="1:47" ht="38.25" x14ac:dyDescent="0.25">
      <c r="A68" s="17"/>
      <c r="B68" s="13"/>
      <c r="C68" s="17" t="s">
        <v>137</v>
      </c>
      <c r="D68" s="17" t="s">
        <v>138</v>
      </c>
      <c r="E68" s="17" t="s">
        <v>27</v>
      </c>
      <c r="F68" s="17"/>
      <c r="G68" s="17"/>
      <c r="H68" s="48" t="s">
        <v>139</v>
      </c>
      <c r="I68" s="13" t="s">
        <v>140</v>
      </c>
      <c r="J68" s="111"/>
      <c r="K68" s="77">
        <v>1</v>
      </c>
      <c r="L68" s="39">
        <f>L69+L72+L74+L79+L81+L84</f>
        <v>7642461836</v>
      </c>
      <c r="M68" s="105"/>
      <c r="N68" s="77"/>
      <c r="O68" s="39">
        <f>O69+O72+O74+O79+O81+O84</f>
        <v>3060440567</v>
      </c>
      <c r="P68" s="68"/>
      <c r="Q68" s="77">
        <v>1</v>
      </c>
      <c r="R68" s="39">
        <f>R69+R72+R74+R79+R81+R84</f>
        <v>3926440000</v>
      </c>
      <c r="S68" s="17"/>
      <c r="T68" s="39"/>
      <c r="U68" s="17"/>
      <c r="V68" s="39"/>
      <c r="W68" s="17"/>
      <c r="X68" s="39"/>
      <c r="Y68" s="17"/>
      <c r="Z68" s="39"/>
      <c r="AA68" s="105"/>
      <c r="AB68" s="77"/>
      <c r="AC68" s="39">
        <f>AC69+AC72+AC74+AC79+AC81+AC84</f>
        <v>1992459183</v>
      </c>
      <c r="AD68" s="17"/>
      <c r="AE68" s="24"/>
      <c r="AF68" s="119"/>
      <c r="AG68" s="77"/>
      <c r="AH68" s="39">
        <f>AH69+AH72+AH74+AH79+AH81+AH84</f>
        <v>5052899750</v>
      </c>
      <c r="AI68" s="17"/>
      <c r="AJ68" s="24"/>
      <c r="AK68" s="13" t="s">
        <v>25</v>
      </c>
      <c r="AL68" s="13"/>
      <c r="AN68" s="125">
        <v>1</v>
      </c>
      <c r="AO68" s="126">
        <f>SUM(AO70:AO87)</f>
        <v>3716021836</v>
      </c>
    </row>
    <row r="69" spans="1:47" x14ac:dyDescent="0.25">
      <c r="A69" s="6"/>
      <c r="B69" s="10"/>
      <c r="C69" s="6" t="s">
        <v>137</v>
      </c>
      <c r="D69" s="6" t="s">
        <v>138</v>
      </c>
      <c r="E69" s="6" t="s">
        <v>27</v>
      </c>
      <c r="F69" s="6">
        <v>202</v>
      </c>
      <c r="G69" s="6"/>
      <c r="H69" s="10" t="s">
        <v>141</v>
      </c>
      <c r="I69" s="14"/>
      <c r="J69" s="100"/>
      <c r="K69" s="78"/>
      <c r="L69" s="35">
        <f>SUM(L70:L71)</f>
        <v>6862243787</v>
      </c>
      <c r="M69" s="106"/>
      <c r="N69" s="78"/>
      <c r="O69" s="35">
        <f>SUM(O70:O71)</f>
        <v>2793920966</v>
      </c>
      <c r="P69" s="69"/>
      <c r="Q69" s="78"/>
      <c r="R69" s="35">
        <f>SUM(R70:R71)</f>
        <v>3435721000</v>
      </c>
      <c r="S69" s="6"/>
      <c r="T69" s="35"/>
      <c r="U69" s="6"/>
      <c r="V69" s="35"/>
      <c r="W69" s="6"/>
      <c r="X69" s="35"/>
      <c r="Y69" s="6"/>
      <c r="Z69" s="35"/>
      <c r="AA69" s="106"/>
      <c r="AB69" s="78"/>
      <c r="AC69" s="35">
        <f>SUM(AC70:AC71)</f>
        <v>1869735222</v>
      </c>
      <c r="AD69" s="150">
        <f>AVERAGE(AD70:AD71)</f>
        <v>0.875</v>
      </c>
      <c r="AE69" s="150">
        <f>AVERAGE(AE70:AE71)</f>
        <v>0.5145728652764433</v>
      </c>
      <c r="AF69" s="118"/>
      <c r="AG69" s="78"/>
      <c r="AH69" s="35">
        <f>SUM(AH70:AH71)</f>
        <v>4663656188</v>
      </c>
      <c r="AI69" s="150">
        <f t="shared" ref="AI69:AJ69" si="66">AVERAGE(AI70:AI71)</f>
        <v>0.9375</v>
      </c>
      <c r="AJ69" s="150">
        <f t="shared" si="66"/>
        <v>0.70361283631006488</v>
      </c>
      <c r="AK69" s="10"/>
      <c r="AL69" s="10"/>
      <c r="AN69" s="127"/>
      <c r="AO69" s="126"/>
    </row>
    <row r="70" spans="1:47" ht="25.5" x14ac:dyDescent="0.25">
      <c r="A70" s="16">
        <v>21</v>
      </c>
      <c r="B70" s="16"/>
      <c r="C70" s="16" t="s">
        <v>137</v>
      </c>
      <c r="D70" s="16" t="s">
        <v>138</v>
      </c>
      <c r="E70" s="16" t="s">
        <v>27</v>
      </c>
      <c r="F70" s="16">
        <v>202</v>
      </c>
      <c r="G70" s="16" t="s">
        <v>27</v>
      </c>
      <c r="H70" s="49" t="s">
        <v>142</v>
      </c>
      <c r="I70" s="15" t="s">
        <v>143</v>
      </c>
      <c r="J70" s="93">
        <v>312</v>
      </c>
      <c r="K70" s="96" t="s">
        <v>301</v>
      </c>
      <c r="L70" s="84">
        <f t="shared" ref="L70:L71" si="67">AO70+R70</f>
        <v>6751951787</v>
      </c>
      <c r="M70" s="107">
        <v>312</v>
      </c>
      <c r="N70" s="96" t="s">
        <v>301</v>
      </c>
      <c r="O70" s="36">
        <v>2740705966</v>
      </c>
      <c r="P70" s="70">
        <v>312</v>
      </c>
      <c r="Q70" s="96" t="s">
        <v>301</v>
      </c>
      <c r="R70" s="36">
        <v>3379675000</v>
      </c>
      <c r="S70" s="134">
        <v>312</v>
      </c>
      <c r="T70" s="84">
        <v>994509114</v>
      </c>
      <c r="U70" s="134">
        <v>312</v>
      </c>
      <c r="V70" s="84">
        <v>848103108</v>
      </c>
      <c r="W70" s="134">
        <v>0</v>
      </c>
      <c r="X70" s="84">
        <v>0</v>
      </c>
      <c r="Y70" s="134">
        <v>0</v>
      </c>
      <c r="Z70" s="84">
        <v>0</v>
      </c>
      <c r="AA70" s="122">
        <v>312</v>
      </c>
      <c r="AB70" s="96" t="s">
        <v>301</v>
      </c>
      <c r="AC70" s="84">
        <f>T70+V70+X70+Z70</f>
        <v>1842612222</v>
      </c>
      <c r="AD70" s="123">
        <f>AA70/P70*100%</f>
        <v>1</v>
      </c>
      <c r="AE70" s="123">
        <f>AC70/R70*100%</f>
        <v>0.54520396842891694</v>
      </c>
      <c r="AF70" s="124">
        <v>312</v>
      </c>
      <c r="AG70" s="96" t="s">
        <v>301</v>
      </c>
      <c r="AH70" s="124">
        <f t="shared" ref="AH70:AH71" si="68">O70+AC70</f>
        <v>4583318188</v>
      </c>
      <c r="AI70" s="123">
        <f t="shared" ref="AI70:AI71" si="69">AF70/J70*100%</f>
        <v>1</v>
      </c>
      <c r="AJ70" s="123">
        <f t="shared" ref="AJ70:AJ71" si="70">AH70/L70*100%</f>
        <v>0.67881382044590122</v>
      </c>
      <c r="AK70" s="49"/>
      <c r="AL70" s="15"/>
      <c r="AN70" s="15" t="s">
        <v>144</v>
      </c>
      <c r="AO70" s="128">
        <v>3372276787</v>
      </c>
    </row>
    <row r="71" spans="1:47" ht="25.5" x14ac:dyDescent="0.25">
      <c r="A71" s="16">
        <v>22</v>
      </c>
      <c r="B71" s="16"/>
      <c r="C71" s="16" t="s">
        <v>137</v>
      </c>
      <c r="D71" s="16" t="s">
        <v>138</v>
      </c>
      <c r="E71" s="16" t="s">
        <v>27</v>
      </c>
      <c r="F71" s="16">
        <v>202</v>
      </c>
      <c r="G71" s="16" t="s">
        <v>22</v>
      </c>
      <c r="H71" s="49" t="s">
        <v>146</v>
      </c>
      <c r="I71" s="15" t="s">
        <v>147</v>
      </c>
      <c r="J71" s="93">
        <v>8</v>
      </c>
      <c r="K71" s="96" t="s">
        <v>298</v>
      </c>
      <c r="L71" s="84">
        <f t="shared" si="67"/>
        <v>110292000</v>
      </c>
      <c r="M71" s="107">
        <v>4</v>
      </c>
      <c r="N71" s="96" t="s">
        <v>298</v>
      </c>
      <c r="O71" s="36">
        <v>53215000</v>
      </c>
      <c r="P71" s="70">
        <v>4</v>
      </c>
      <c r="Q71" s="96" t="s">
        <v>298</v>
      </c>
      <c r="R71" s="84">
        <v>56046000</v>
      </c>
      <c r="S71" s="134">
        <v>3</v>
      </c>
      <c r="T71" s="84">
        <v>9041000</v>
      </c>
      <c r="U71" s="134">
        <v>0</v>
      </c>
      <c r="V71" s="84">
        <v>18082000</v>
      </c>
      <c r="W71" s="134">
        <v>0</v>
      </c>
      <c r="X71" s="84">
        <v>0</v>
      </c>
      <c r="Y71" s="134">
        <v>0</v>
      </c>
      <c r="Z71" s="84">
        <v>0</v>
      </c>
      <c r="AA71" s="122">
        <f t="shared" ref="AA71" si="71">S71+U71+W71+Y71</f>
        <v>3</v>
      </c>
      <c r="AB71" s="96" t="s">
        <v>298</v>
      </c>
      <c r="AC71" s="84">
        <f>T71+V71+X71+Z71</f>
        <v>27123000</v>
      </c>
      <c r="AD71" s="123">
        <f>AA71/P71*100%</f>
        <v>0.75</v>
      </c>
      <c r="AE71" s="123">
        <f>AC71/R71*100%</f>
        <v>0.48394176212396961</v>
      </c>
      <c r="AF71" s="124">
        <f t="shared" ref="AF71" si="72">M71+AA71</f>
        <v>7</v>
      </c>
      <c r="AG71" s="96" t="s">
        <v>298</v>
      </c>
      <c r="AH71" s="124">
        <f t="shared" si="68"/>
        <v>80338000</v>
      </c>
      <c r="AI71" s="123">
        <f t="shared" si="69"/>
        <v>0.875</v>
      </c>
      <c r="AJ71" s="123">
        <f t="shared" si="70"/>
        <v>0.72841185217422844</v>
      </c>
      <c r="AK71" s="49"/>
      <c r="AL71" s="15"/>
      <c r="AN71" s="15" t="s">
        <v>148</v>
      </c>
      <c r="AO71" s="128">
        <v>54246000</v>
      </c>
    </row>
    <row r="72" spans="1:47" x14ac:dyDescent="0.25">
      <c r="A72" s="6"/>
      <c r="B72" s="10"/>
      <c r="C72" s="6" t="s">
        <v>137</v>
      </c>
      <c r="D72" s="6" t="s">
        <v>138</v>
      </c>
      <c r="E72" s="6" t="s">
        <v>27</v>
      </c>
      <c r="F72" s="6">
        <v>205</v>
      </c>
      <c r="G72" s="6"/>
      <c r="H72" s="10" t="s">
        <v>149</v>
      </c>
      <c r="I72" s="14"/>
      <c r="J72" s="100"/>
      <c r="K72" s="78"/>
      <c r="L72" s="35">
        <f>L73</f>
        <v>8750000</v>
      </c>
      <c r="M72" s="106"/>
      <c r="N72" s="78"/>
      <c r="O72" s="35">
        <f>O73</f>
        <v>8700000</v>
      </c>
      <c r="P72" s="69"/>
      <c r="Q72" s="78"/>
      <c r="R72" s="35">
        <f>R73</f>
        <v>0</v>
      </c>
      <c r="S72" s="6"/>
      <c r="T72" s="35"/>
      <c r="U72" s="6"/>
      <c r="V72" s="35"/>
      <c r="W72" s="6"/>
      <c r="X72" s="35"/>
      <c r="Y72" s="6"/>
      <c r="Z72" s="35"/>
      <c r="AA72" s="106"/>
      <c r="AB72" s="78"/>
      <c r="AC72" s="35">
        <f>AC73</f>
        <v>0</v>
      </c>
      <c r="AD72" s="6"/>
      <c r="AE72" s="6"/>
      <c r="AF72" s="118"/>
      <c r="AG72" s="78"/>
      <c r="AH72" s="35">
        <f>AH73</f>
        <v>8700000</v>
      </c>
      <c r="AI72" s="150">
        <f t="shared" ref="AI72:AJ72" si="73">AI73</f>
        <v>1</v>
      </c>
      <c r="AJ72" s="150">
        <f t="shared" si="73"/>
        <v>0.99428571428571433</v>
      </c>
      <c r="AK72" s="10"/>
      <c r="AL72" s="10"/>
      <c r="AN72" s="127"/>
      <c r="AO72" s="126"/>
    </row>
    <row r="73" spans="1:47" s="91" customFormat="1" ht="25.5" x14ac:dyDescent="0.25">
      <c r="A73" s="85">
        <v>23</v>
      </c>
      <c r="B73" s="85"/>
      <c r="C73" s="85" t="s">
        <v>137</v>
      </c>
      <c r="D73" s="85" t="s">
        <v>138</v>
      </c>
      <c r="E73" s="85" t="s">
        <v>27</v>
      </c>
      <c r="F73" s="85">
        <v>205</v>
      </c>
      <c r="G73" s="85" t="s">
        <v>22</v>
      </c>
      <c r="H73" s="86" t="s">
        <v>150</v>
      </c>
      <c r="I73" s="87" t="s">
        <v>151</v>
      </c>
      <c r="J73" s="113">
        <v>1</v>
      </c>
      <c r="K73" s="131" t="s">
        <v>302</v>
      </c>
      <c r="L73" s="101">
        <f>AO73+R73</f>
        <v>8750000</v>
      </c>
      <c r="M73" s="108">
        <v>1</v>
      </c>
      <c r="N73" s="131" t="s">
        <v>302</v>
      </c>
      <c r="O73" s="88">
        <v>8700000</v>
      </c>
      <c r="P73" s="89"/>
      <c r="Q73" s="90"/>
      <c r="R73" s="88">
        <v>0</v>
      </c>
      <c r="S73" s="85"/>
      <c r="T73" s="88"/>
      <c r="U73" s="85"/>
      <c r="V73" s="88"/>
      <c r="W73" s="85"/>
      <c r="X73" s="88"/>
      <c r="Y73" s="85"/>
      <c r="Z73" s="88"/>
      <c r="AA73" s="108"/>
      <c r="AB73" s="131"/>
      <c r="AC73" s="88"/>
      <c r="AD73" s="85"/>
      <c r="AE73" s="85"/>
      <c r="AF73" s="132">
        <f t="shared" ref="AF73" si="74">M73+AA73</f>
        <v>1</v>
      </c>
      <c r="AG73" s="131" t="s">
        <v>302</v>
      </c>
      <c r="AH73" s="132">
        <f t="shared" ref="AH73" si="75">O73+AC73</f>
        <v>8700000</v>
      </c>
      <c r="AI73" s="133">
        <f t="shared" ref="AI73" si="76">AF73/J73*100%</f>
        <v>1</v>
      </c>
      <c r="AJ73" s="133">
        <f t="shared" ref="AJ73" si="77">AH73/L73*100%</f>
        <v>0.99428571428571433</v>
      </c>
      <c r="AK73" s="86"/>
      <c r="AL73" s="87"/>
      <c r="AM73"/>
      <c r="AN73" s="15" t="s">
        <v>152</v>
      </c>
      <c r="AO73" s="128">
        <v>8750000</v>
      </c>
      <c r="AP73"/>
      <c r="AQ73"/>
      <c r="AR73"/>
      <c r="AS73"/>
      <c r="AT73"/>
      <c r="AU73"/>
    </row>
    <row r="74" spans="1:47" x14ac:dyDescent="0.25">
      <c r="A74" s="6"/>
      <c r="B74" s="10"/>
      <c r="C74" s="6" t="s">
        <v>137</v>
      </c>
      <c r="D74" s="6" t="s">
        <v>138</v>
      </c>
      <c r="E74" s="6" t="s">
        <v>27</v>
      </c>
      <c r="F74" s="6">
        <v>206</v>
      </c>
      <c r="G74" s="6"/>
      <c r="H74" s="10" t="s">
        <v>154</v>
      </c>
      <c r="I74" s="14"/>
      <c r="J74" s="100"/>
      <c r="K74" s="78"/>
      <c r="L74" s="35">
        <f>SUM(L75:L78)</f>
        <v>160527560</v>
      </c>
      <c r="M74" s="106"/>
      <c r="N74" s="78"/>
      <c r="O74" s="35">
        <f>SUM(O75:O78)</f>
        <v>65975795</v>
      </c>
      <c r="P74" s="69"/>
      <c r="Q74" s="78"/>
      <c r="R74" s="35">
        <f>SUM(R75:R78)</f>
        <v>90019000</v>
      </c>
      <c r="S74" s="6"/>
      <c r="T74" s="35"/>
      <c r="U74" s="6"/>
      <c r="V74" s="35"/>
      <c r="W74" s="6"/>
      <c r="X74" s="35"/>
      <c r="Y74" s="6"/>
      <c r="Z74" s="35"/>
      <c r="AA74" s="106"/>
      <c r="AB74" s="78"/>
      <c r="AC74" s="35">
        <f>SUM(AC75:AC78)</f>
        <v>10826673</v>
      </c>
      <c r="AD74" s="150">
        <f>AVERAGE(AD75:AD78)</f>
        <v>6.25E-2</v>
      </c>
      <c r="AE74" s="150">
        <f>AVERAGE(AE75:AE78)</f>
        <v>0.10989620696663156</v>
      </c>
      <c r="AF74" s="118"/>
      <c r="AG74" s="78"/>
      <c r="AH74" s="35">
        <f>SUM(AH75:AH78)</f>
        <v>76802468</v>
      </c>
      <c r="AI74" s="150">
        <f t="shared" ref="AI74:AJ74" si="78">AVERAGE(AI75:AI78)</f>
        <v>0.53125</v>
      </c>
      <c r="AJ74" s="150">
        <f t="shared" si="78"/>
        <v>0.47836338430676573</v>
      </c>
      <c r="AK74" s="10"/>
      <c r="AL74" s="10"/>
      <c r="AN74" s="127"/>
      <c r="AO74" s="126"/>
    </row>
    <row r="75" spans="1:47" ht="25.5" x14ac:dyDescent="0.25">
      <c r="A75" s="16">
        <v>24</v>
      </c>
      <c r="B75" s="16"/>
      <c r="C75" s="16" t="s">
        <v>137</v>
      </c>
      <c r="D75" s="16" t="s">
        <v>138</v>
      </c>
      <c r="E75" s="16" t="s">
        <v>27</v>
      </c>
      <c r="F75" s="16">
        <v>206</v>
      </c>
      <c r="G75" s="16" t="s">
        <v>27</v>
      </c>
      <c r="H75" s="92" t="s">
        <v>291</v>
      </c>
      <c r="I75" s="15" t="s">
        <v>156</v>
      </c>
      <c r="J75" s="93">
        <v>2</v>
      </c>
      <c r="K75" s="96" t="s">
        <v>302</v>
      </c>
      <c r="L75" s="84">
        <f t="shared" ref="L75:L78" si="79">AO75+R75</f>
        <v>4994580</v>
      </c>
      <c r="M75" s="107">
        <v>1</v>
      </c>
      <c r="N75" s="96" t="s">
        <v>302</v>
      </c>
      <c r="O75" s="36">
        <v>2085500</v>
      </c>
      <c r="P75" s="70">
        <v>1</v>
      </c>
      <c r="Q75" s="96" t="s">
        <v>302</v>
      </c>
      <c r="R75" s="36">
        <v>2500000</v>
      </c>
      <c r="S75" s="134">
        <v>0</v>
      </c>
      <c r="T75" s="151" t="s">
        <v>303</v>
      </c>
      <c r="U75" s="134">
        <v>0</v>
      </c>
      <c r="V75" s="84">
        <v>0</v>
      </c>
      <c r="W75" s="134">
        <v>0</v>
      </c>
      <c r="X75" s="84">
        <v>0</v>
      </c>
      <c r="Y75" s="134">
        <v>0</v>
      </c>
      <c r="Z75" s="84">
        <v>0</v>
      </c>
      <c r="AA75" s="122">
        <f t="shared" ref="AA75:AA88" si="80">S75+U75+W75+Y75</f>
        <v>0</v>
      </c>
      <c r="AB75" s="96" t="s">
        <v>302</v>
      </c>
      <c r="AC75" s="84">
        <f>T75+V75+X75+Z75</f>
        <v>0</v>
      </c>
      <c r="AD75" s="123">
        <f>AA75/P75*100%</f>
        <v>0</v>
      </c>
      <c r="AE75" s="123">
        <f>AC75/R75*100%</f>
        <v>0</v>
      </c>
      <c r="AF75" s="124">
        <f t="shared" ref="AF75:AF78" si="81">M75+AA75</f>
        <v>1</v>
      </c>
      <c r="AG75" s="96" t="s">
        <v>302</v>
      </c>
      <c r="AH75" s="124">
        <f t="shared" ref="AH75:AH78" si="82">O75+AC75</f>
        <v>2085500</v>
      </c>
      <c r="AI75" s="123">
        <f t="shared" ref="AI75:AI78" si="83">AF75/J75*100%</f>
        <v>0.5</v>
      </c>
      <c r="AJ75" s="123">
        <f t="shared" ref="AJ75:AJ78" si="84">AH75/L75*100%</f>
        <v>0.41755262704771973</v>
      </c>
      <c r="AK75" s="49"/>
      <c r="AL75" s="15"/>
      <c r="AN75" s="15" t="s">
        <v>152</v>
      </c>
      <c r="AO75" s="128">
        <v>2494580</v>
      </c>
    </row>
    <row r="76" spans="1:47" x14ac:dyDescent="0.25">
      <c r="A76" s="16">
        <v>25</v>
      </c>
      <c r="B76" s="16"/>
      <c r="C76" s="16" t="s">
        <v>137</v>
      </c>
      <c r="D76" s="16" t="s">
        <v>138</v>
      </c>
      <c r="E76" s="16" t="s">
        <v>27</v>
      </c>
      <c r="F76" s="16">
        <v>206</v>
      </c>
      <c r="G76" s="16" t="s">
        <v>37</v>
      </c>
      <c r="H76" s="49" t="s">
        <v>157</v>
      </c>
      <c r="I76" s="15" t="s">
        <v>158</v>
      </c>
      <c r="J76" s="93">
        <v>4</v>
      </c>
      <c r="K76" s="96" t="s">
        <v>302</v>
      </c>
      <c r="L76" s="84">
        <f t="shared" si="79"/>
        <v>80932720</v>
      </c>
      <c r="M76" s="107">
        <v>2</v>
      </c>
      <c r="N76" s="96" t="s">
        <v>302</v>
      </c>
      <c r="O76" s="36">
        <v>30530305</v>
      </c>
      <c r="P76" s="70">
        <v>2</v>
      </c>
      <c r="Q76" s="96" t="s">
        <v>302</v>
      </c>
      <c r="R76" s="36">
        <v>48919000</v>
      </c>
      <c r="S76" s="134">
        <v>0</v>
      </c>
      <c r="T76" s="151" t="s">
        <v>303</v>
      </c>
      <c r="U76" s="134">
        <v>0</v>
      </c>
      <c r="V76" s="84">
        <v>3462500</v>
      </c>
      <c r="W76" s="134">
        <v>0</v>
      </c>
      <c r="X76" s="84">
        <v>0</v>
      </c>
      <c r="Y76" s="134">
        <v>0</v>
      </c>
      <c r="Z76" s="84">
        <v>0</v>
      </c>
      <c r="AA76" s="122">
        <f t="shared" si="80"/>
        <v>0</v>
      </c>
      <c r="AB76" s="96" t="s">
        <v>302</v>
      </c>
      <c r="AC76" s="84">
        <f>T76+V76+X76+Z76</f>
        <v>3462500</v>
      </c>
      <c r="AD76" s="123">
        <f>AA76/P76*100%</f>
        <v>0</v>
      </c>
      <c r="AE76" s="123">
        <f>AC76/R76*100%</f>
        <v>7.0780269424967804E-2</v>
      </c>
      <c r="AF76" s="124">
        <f t="shared" si="81"/>
        <v>2</v>
      </c>
      <c r="AG76" s="96" t="s">
        <v>302</v>
      </c>
      <c r="AH76" s="124">
        <f t="shared" si="82"/>
        <v>33992805</v>
      </c>
      <c r="AI76" s="123">
        <f t="shared" si="83"/>
        <v>0.5</v>
      </c>
      <c r="AJ76" s="123">
        <f t="shared" si="84"/>
        <v>0.42001312942404506</v>
      </c>
      <c r="AK76" s="49"/>
      <c r="AL76" s="15"/>
      <c r="AN76" s="15" t="s">
        <v>159</v>
      </c>
      <c r="AO76" s="128">
        <v>32013720</v>
      </c>
    </row>
    <row r="77" spans="1:47" ht="25.5" x14ac:dyDescent="0.25">
      <c r="A77" s="16">
        <v>26</v>
      </c>
      <c r="B77" s="16"/>
      <c r="C77" s="16" t="s">
        <v>137</v>
      </c>
      <c r="D77" s="16" t="s">
        <v>138</v>
      </c>
      <c r="E77" s="16" t="s">
        <v>27</v>
      </c>
      <c r="F77" s="16">
        <v>206</v>
      </c>
      <c r="G77" s="16" t="s">
        <v>57</v>
      </c>
      <c r="H77" s="49" t="s">
        <v>160</v>
      </c>
      <c r="I77" s="15" t="s">
        <v>161</v>
      </c>
      <c r="J77" s="93">
        <v>4</v>
      </c>
      <c r="K77" s="96" t="s">
        <v>302</v>
      </c>
      <c r="L77" s="84">
        <f t="shared" si="79"/>
        <v>32602860</v>
      </c>
      <c r="M77" s="107">
        <v>2</v>
      </c>
      <c r="N77" s="96" t="s">
        <v>302</v>
      </c>
      <c r="O77" s="36">
        <v>13508340</v>
      </c>
      <c r="P77" s="70">
        <v>2</v>
      </c>
      <c r="Q77" s="96" t="s">
        <v>302</v>
      </c>
      <c r="R77" s="36">
        <v>17600000</v>
      </c>
      <c r="S77" s="134">
        <v>0</v>
      </c>
      <c r="T77" s="151" t="s">
        <v>303</v>
      </c>
      <c r="U77" s="134">
        <v>0</v>
      </c>
      <c r="V77" s="84">
        <v>1970800</v>
      </c>
      <c r="W77" s="134">
        <v>0</v>
      </c>
      <c r="X77" s="84">
        <v>0</v>
      </c>
      <c r="Y77" s="134">
        <v>0</v>
      </c>
      <c r="Z77" s="84">
        <v>0</v>
      </c>
      <c r="AA77" s="122">
        <f t="shared" si="80"/>
        <v>0</v>
      </c>
      <c r="AB77" s="96" t="s">
        <v>302</v>
      </c>
      <c r="AC77" s="84">
        <f>T77+V77+X77+Z77</f>
        <v>1970800</v>
      </c>
      <c r="AD77" s="123">
        <f>AA77/P77*100%</f>
        <v>0</v>
      </c>
      <c r="AE77" s="123">
        <f>AC77/R77*100%</f>
        <v>0.11197727272727273</v>
      </c>
      <c r="AF77" s="124">
        <f t="shared" si="81"/>
        <v>2</v>
      </c>
      <c r="AG77" s="96" t="s">
        <v>302</v>
      </c>
      <c r="AH77" s="124">
        <f t="shared" si="82"/>
        <v>15479140</v>
      </c>
      <c r="AI77" s="123">
        <f t="shared" si="83"/>
        <v>0.5</v>
      </c>
      <c r="AJ77" s="123">
        <f t="shared" si="84"/>
        <v>0.47477859304367775</v>
      </c>
      <c r="AK77" s="49"/>
      <c r="AL77" s="15"/>
      <c r="AN77" s="15" t="s">
        <v>159</v>
      </c>
      <c r="AO77" s="128">
        <v>15002860</v>
      </c>
    </row>
    <row r="78" spans="1:47" ht="25.5" x14ac:dyDescent="0.25">
      <c r="A78" s="16">
        <v>27</v>
      </c>
      <c r="B78" s="16"/>
      <c r="C78" s="16" t="s">
        <v>137</v>
      </c>
      <c r="D78" s="16" t="s">
        <v>138</v>
      </c>
      <c r="E78" s="16" t="s">
        <v>27</v>
      </c>
      <c r="F78" s="16">
        <v>206</v>
      </c>
      <c r="G78" s="16" t="s">
        <v>133</v>
      </c>
      <c r="H78" s="49" t="s">
        <v>162</v>
      </c>
      <c r="I78" s="15" t="s">
        <v>163</v>
      </c>
      <c r="J78" s="93">
        <v>8</v>
      </c>
      <c r="K78" s="96" t="s">
        <v>299</v>
      </c>
      <c r="L78" s="84">
        <f t="shared" si="79"/>
        <v>41997400</v>
      </c>
      <c r="M78" s="107">
        <v>4</v>
      </c>
      <c r="N78" s="96" t="s">
        <v>299</v>
      </c>
      <c r="O78" s="36">
        <v>19851650</v>
      </c>
      <c r="P78" s="70">
        <v>4</v>
      </c>
      <c r="Q78" s="96" t="s">
        <v>299</v>
      </c>
      <c r="R78" s="36">
        <v>21000000</v>
      </c>
      <c r="S78" s="134">
        <v>0</v>
      </c>
      <c r="T78" s="84">
        <v>4673373</v>
      </c>
      <c r="U78" s="134">
        <v>1</v>
      </c>
      <c r="V78" s="84">
        <v>720000</v>
      </c>
      <c r="W78" s="134">
        <v>0</v>
      </c>
      <c r="X78" s="84">
        <v>0</v>
      </c>
      <c r="Y78" s="134">
        <v>0</v>
      </c>
      <c r="Z78" s="84">
        <v>0</v>
      </c>
      <c r="AA78" s="122">
        <f t="shared" si="80"/>
        <v>1</v>
      </c>
      <c r="AB78" s="96" t="s">
        <v>299</v>
      </c>
      <c r="AC78" s="84">
        <f>T78+V78+X78+Z78</f>
        <v>5393373</v>
      </c>
      <c r="AD78" s="123">
        <f>AA78/P78*100%</f>
        <v>0.25</v>
      </c>
      <c r="AE78" s="123">
        <f>AC78/R78*100%</f>
        <v>0.2568272857142857</v>
      </c>
      <c r="AF78" s="124">
        <f t="shared" si="81"/>
        <v>5</v>
      </c>
      <c r="AG78" s="96" t="s">
        <v>299</v>
      </c>
      <c r="AH78" s="124">
        <f t="shared" si="82"/>
        <v>25245023</v>
      </c>
      <c r="AI78" s="123">
        <f t="shared" si="83"/>
        <v>0.625</v>
      </c>
      <c r="AJ78" s="123">
        <f t="shared" si="84"/>
        <v>0.60110918771162025</v>
      </c>
      <c r="AK78" s="49"/>
      <c r="AL78" s="15"/>
      <c r="AN78" s="15" t="s">
        <v>164</v>
      </c>
      <c r="AO78" s="128">
        <v>20997400</v>
      </c>
    </row>
    <row r="79" spans="1:47" x14ac:dyDescent="0.25">
      <c r="A79" s="6"/>
      <c r="B79" s="10"/>
      <c r="C79" s="6" t="s">
        <v>137</v>
      </c>
      <c r="D79" s="6" t="s">
        <v>138</v>
      </c>
      <c r="E79" s="6" t="s">
        <v>27</v>
      </c>
      <c r="F79" s="6">
        <v>207</v>
      </c>
      <c r="G79" s="6"/>
      <c r="H79" s="10" t="s">
        <v>166</v>
      </c>
      <c r="I79" s="14"/>
      <c r="J79" s="100"/>
      <c r="K79" s="78"/>
      <c r="L79" s="35">
        <f>L80</f>
        <v>81337813</v>
      </c>
      <c r="M79" s="106"/>
      <c r="N79" s="78"/>
      <c r="O79" s="35">
        <f>O80</f>
        <v>46081000</v>
      </c>
      <c r="P79" s="69"/>
      <c r="Q79" s="78"/>
      <c r="R79" s="35">
        <f>R80</f>
        <v>35000000</v>
      </c>
      <c r="S79" s="6"/>
      <c r="T79" s="35"/>
      <c r="U79" s="6"/>
      <c r="V79" s="35"/>
      <c r="W79" s="6"/>
      <c r="X79" s="35"/>
      <c r="Y79" s="6"/>
      <c r="Z79" s="35"/>
      <c r="AA79" s="106"/>
      <c r="AB79" s="78"/>
      <c r="AC79" s="35">
        <f>AC80</f>
        <v>0</v>
      </c>
      <c r="AD79" s="150">
        <f t="shared" ref="AD79:AE79" si="85">AD80</f>
        <v>0</v>
      </c>
      <c r="AE79" s="150">
        <f t="shared" si="85"/>
        <v>0</v>
      </c>
      <c r="AF79" s="118"/>
      <c r="AG79" s="78"/>
      <c r="AH79" s="35">
        <f>AH80</f>
        <v>46081000</v>
      </c>
      <c r="AI79" s="150">
        <f t="shared" ref="AI79:AJ79" si="86">AI80</f>
        <v>0.5714285714285714</v>
      </c>
      <c r="AJ79" s="150">
        <f t="shared" si="86"/>
        <v>0.56653846839968514</v>
      </c>
      <c r="AK79" s="10"/>
      <c r="AL79" s="10"/>
      <c r="AN79" s="127"/>
      <c r="AO79" s="126"/>
    </row>
    <row r="80" spans="1:47" ht="25.5" x14ac:dyDescent="0.25">
      <c r="A80" s="16">
        <v>28</v>
      </c>
      <c r="B80" s="16"/>
      <c r="C80" s="16" t="s">
        <v>137</v>
      </c>
      <c r="D80" s="16" t="s">
        <v>138</v>
      </c>
      <c r="E80" s="16" t="s">
        <v>27</v>
      </c>
      <c r="F80" s="16">
        <v>207</v>
      </c>
      <c r="G80" s="16" t="s">
        <v>20</v>
      </c>
      <c r="H80" s="49" t="s">
        <v>167</v>
      </c>
      <c r="I80" s="15" t="s">
        <v>168</v>
      </c>
      <c r="J80" s="93">
        <v>14</v>
      </c>
      <c r="K80" s="96" t="s">
        <v>294</v>
      </c>
      <c r="L80" s="84">
        <f>AO80+R80</f>
        <v>81337813</v>
      </c>
      <c r="M80" s="107">
        <v>8</v>
      </c>
      <c r="N80" s="96" t="s">
        <v>294</v>
      </c>
      <c r="O80" s="36">
        <v>46081000</v>
      </c>
      <c r="P80" s="70">
        <v>6</v>
      </c>
      <c r="Q80" s="96" t="s">
        <v>294</v>
      </c>
      <c r="R80" s="36">
        <v>35000000</v>
      </c>
      <c r="S80" s="134">
        <v>0</v>
      </c>
      <c r="T80" s="151" t="s">
        <v>303</v>
      </c>
      <c r="U80" s="134"/>
      <c r="V80" s="84">
        <v>0</v>
      </c>
      <c r="W80" s="134">
        <v>0</v>
      </c>
      <c r="X80" s="84">
        <v>0</v>
      </c>
      <c r="Y80" s="134">
        <v>0</v>
      </c>
      <c r="Z80" s="84">
        <v>0</v>
      </c>
      <c r="AA80" s="122">
        <f t="shared" si="80"/>
        <v>0</v>
      </c>
      <c r="AB80" s="96" t="s">
        <v>294</v>
      </c>
      <c r="AC80" s="84">
        <f>T80+V80+X80+Z80</f>
        <v>0</v>
      </c>
      <c r="AD80" s="123">
        <f>AA80/P80*100%</f>
        <v>0</v>
      </c>
      <c r="AE80" s="123">
        <f>AC80/R80*100%</f>
        <v>0</v>
      </c>
      <c r="AF80" s="124">
        <f t="shared" ref="AF80" si="87">M80+AA80</f>
        <v>8</v>
      </c>
      <c r="AG80" s="96" t="s">
        <v>294</v>
      </c>
      <c r="AH80" s="124">
        <f t="shared" ref="AH80" si="88">O80+AC80</f>
        <v>46081000</v>
      </c>
      <c r="AI80" s="123">
        <f t="shared" ref="AI80" si="89">AF80/J80*100%</f>
        <v>0.5714285714285714</v>
      </c>
      <c r="AJ80" s="123">
        <f t="shared" ref="AJ80" si="90">AH80/L80*100%</f>
        <v>0.56653846839968514</v>
      </c>
      <c r="AK80" s="49"/>
      <c r="AL80" s="15"/>
      <c r="AN80" s="15" t="s">
        <v>169</v>
      </c>
      <c r="AO80" s="128">
        <v>46337813</v>
      </c>
    </row>
    <row r="81" spans="1:41" x14ac:dyDescent="0.25">
      <c r="A81" s="6"/>
      <c r="B81" s="10"/>
      <c r="C81" s="6" t="s">
        <v>137</v>
      </c>
      <c r="D81" s="6" t="s">
        <v>138</v>
      </c>
      <c r="E81" s="6" t="s">
        <v>27</v>
      </c>
      <c r="F81" s="6">
        <v>208</v>
      </c>
      <c r="G81" s="6"/>
      <c r="H81" s="10" t="s">
        <v>171</v>
      </c>
      <c r="I81" s="14"/>
      <c r="J81" s="100"/>
      <c r="K81" s="78"/>
      <c r="L81" s="35">
        <f>SUM(L82:L83)</f>
        <v>187400000</v>
      </c>
      <c r="M81" s="106"/>
      <c r="N81" s="78"/>
      <c r="O81" s="35">
        <f>SUM(O82:O83)</f>
        <v>79187486</v>
      </c>
      <c r="P81" s="69"/>
      <c r="Q81" s="78"/>
      <c r="R81" s="35">
        <f>SUM(R82:R83)</f>
        <v>93700000</v>
      </c>
      <c r="S81" s="6"/>
      <c r="T81" s="35"/>
      <c r="U81" s="6"/>
      <c r="V81" s="35"/>
      <c r="W81" s="6"/>
      <c r="X81" s="35"/>
      <c r="Y81" s="6"/>
      <c r="Z81" s="35"/>
      <c r="AA81" s="106"/>
      <c r="AB81" s="78"/>
      <c r="AC81" s="35">
        <f>SUM(AC82:AC83)</f>
        <v>42387336</v>
      </c>
      <c r="AD81" s="150">
        <f>AVERAGE(AD82:AD83)</f>
        <v>0.75</v>
      </c>
      <c r="AE81" s="150">
        <f>AVERAGE(AE82:AE83)</f>
        <v>0.7208233732317737</v>
      </c>
      <c r="AF81" s="118"/>
      <c r="AG81" s="78"/>
      <c r="AH81" s="35">
        <f>SUM(AH82:AH83)</f>
        <v>121574822</v>
      </c>
      <c r="AI81" s="150">
        <f t="shared" ref="AI81:AJ81" si="91">AVERAGE(AI82:AI83)</f>
        <v>0.875</v>
      </c>
      <c r="AJ81" s="150">
        <f t="shared" si="91"/>
        <v>0.82093259521218709</v>
      </c>
      <c r="AK81" s="10"/>
      <c r="AL81" s="10"/>
      <c r="AN81" s="127"/>
      <c r="AO81" s="126"/>
    </row>
    <row r="82" spans="1:41" x14ac:dyDescent="0.25">
      <c r="A82" s="16">
        <v>29</v>
      </c>
      <c r="B82" s="16"/>
      <c r="C82" s="16" t="s">
        <v>137</v>
      </c>
      <c r="D82" s="16" t="s">
        <v>138</v>
      </c>
      <c r="E82" s="16" t="s">
        <v>27</v>
      </c>
      <c r="F82" s="16">
        <v>208</v>
      </c>
      <c r="G82" s="16" t="s">
        <v>27</v>
      </c>
      <c r="H82" s="49" t="s">
        <v>172</v>
      </c>
      <c r="I82" s="15" t="s">
        <v>173</v>
      </c>
      <c r="J82" s="93">
        <v>2</v>
      </c>
      <c r="K82" s="96" t="s">
        <v>299</v>
      </c>
      <c r="L82" s="84">
        <f t="shared" ref="L82:L83" si="92">AO82+R82</f>
        <v>3600000</v>
      </c>
      <c r="M82" s="107">
        <v>1</v>
      </c>
      <c r="N82" s="96" t="s">
        <v>299</v>
      </c>
      <c r="O82" s="36">
        <v>1800000</v>
      </c>
      <c r="P82" s="70">
        <v>1</v>
      </c>
      <c r="Q82" s="96" t="s">
        <v>299</v>
      </c>
      <c r="R82" s="36">
        <v>1800000</v>
      </c>
      <c r="S82" s="134">
        <v>0</v>
      </c>
      <c r="T82" s="151" t="s">
        <v>303</v>
      </c>
      <c r="U82" s="134">
        <v>1</v>
      </c>
      <c r="V82" s="84">
        <v>1800000</v>
      </c>
      <c r="W82" s="134">
        <v>0</v>
      </c>
      <c r="X82" s="84">
        <v>0</v>
      </c>
      <c r="Y82" s="134">
        <v>0</v>
      </c>
      <c r="Z82" s="84">
        <v>0</v>
      </c>
      <c r="AA82" s="122">
        <f t="shared" si="80"/>
        <v>1</v>
      </c>
      <c r="AB82" s="96" t="s">
        <v>299</v>
      </c>
      <c r="AC82" s="84">
        <f>T82+V82+X82+Z82</f>
        <v>1800000</v>
      </c>
      <c r="AD82" s="123">
        <f>AA82/P82*100%</f>
        <v>1</v>
      </c>
      <c r="AE82" s="123">
        <f>AC82/R82*100%</f>
        <v>1</v>
      </c>
      <c r="AF82" s="124">
        <f t="shared" ref="AF82:AF83" si="93">M82+AA82</f>
        <v>2</v>
      </c>
      <c r="AG82" s="96" t="s">
        <v>299</v>
      </c>
      <c r="AH82" s="124">
        <f t="shared" ref="AH82:AH83" si="94">O82+AC82</f>
        <v>3600000</v>
      </c>
      <c r="AI82" s="123">
        <f t="shared" ref="AI82:AI83" si="95">AF82/J82*100%</f>
        <v>1</v>
      </c>
      <c r="AJ82" s="123">
        <f t="shared" ref="AJ82:AJ83" si="96">AH82/L82*100%</f>
        <v>1</v>
      </c>
      <c r="AK82" s="49"/>
      <c r="AL82" s="15"/>
      <c r="AN82" s="15" t="s">
        <v>131</v>
      </c>
      <c r="AO82" s="128">
        <v>1800000</v>
      </c>
    </row>
    <row r="83" spans="1:41" ht="25.5" x14ac:dyDescent="0.25">
      <c r="A83" s="16">
        <v>30</v>
      </c>
      <c r="B83" s="16"/>
      <c r="C83" s="16" t="s">
        <v>137</v>
      </c>
      <c r="D83" s="16" t="s">
        <v>138</v>
      </c>
      <c r="E83" s="16" t="s">
        <v>27</v>
      </c>
      <c r="F83" s="16">
        <v>208</v>
      </c>
      <c r="G83" s="16" t="s">
        <v>22</v>
      </c>
      <c r="H83" s="49" t="s">
        <v>174</v>
      </c>
      <c r="I83" s="15" t="s">
        <v>175</v>
      </c>
      <c r="J83" s="93">
        <v>24</v>
      </c>
      <c r="K83" s="96" t="s">
        <v>299</v>
      </c>
      <c r="L83" s="84">
        <f t="shared" si="92"/>
        <v>183800000</v>
      </c>
      <c r="M83" s="107">
        <v>12</v>
      </c>
      <c r="N83" s="96" t="s">
        <v>299</v>
      </c>
      <c r="O83" s="36">
        <v>77387486</v>
      </c>
      <c r="P83" s="70">
        <v>12</v>
      </c>
      <c r="Q83" s="96" t="s">
        <v>299</v>
      </c>
      <c r="R83" s="36">
        <v>91900000</v>
      </c>
      <c r="S83" s="134">
        <v>3</v>
      </c>
      <c r="T83" s="84">
        <v>17559827</v>
      </c>
      <c r="U83" s="134">
        <v>3</v>
      </c>
      <c r="V83" s="84">
        <v>23027509</v>
      </c>
      <c r="W83" s="134">
        <v>0</v>
      </c>
      <c r="X83" s="84">
        <v>0</v>
      </c>
      <c r="Y83" s="134">
        <v>0</v>
      </c>
      <c r="Z83" s="84">
        <v>0</v>
      </c>
      <c r="AA83" s="122">
        <f t="shared" si="80"/>
        <v>6</v>
      </c>
      <c r="AB83" s="96" t="s">
        <v>299</v>
      </c>
      <c r="AC83" s="84">
        <f>T83+V83+X83+Z83</f>
        <v>40587336</v>
      </c>
      <c r="AD83" s="123">
        <f>AA83/P83*100%</f>
        <v>0.5</v>
      </c>
      <c r="AE83" s="123">
        <f>AC83/R83*100%</f>
        <v>0.44164674646354735</v>
      </c>
      <c r="AF83" s="124">
        <f t="shared" si="93"/>
        <v>18</v>
      </c>
      <c r="AG83" s="96" t="s">
        <v>299</v>
      </c>
      <c r="AH83" s="124">
        <f t="shared" si="94"/>
        <v>117974822</v>
      </c>
      <c r="AI83" s="123">
        <f t="shared" si="95"/>
        <v>0.75</v>
      </c>
      <c r="AJ83" s="123">
        <f t="shared" si="96"/>
        <v>0.64186519042437429</v>
      </c>
      <c r="AK83" s="49"/>
      <c r="AL83" s="15"/>
      <c r="AN83" s="15" t="s">
        <v>176</v>
      </c>
      <c r="AO83" s="128">
        <v>91900000</v>
      </c>
    </row>
    <row r="84" spans="1:41" ht="25.5" x14ac:dyDescent="0.25">
      <c r="A84" s="6"/>
      <c r="B84" s="10"/>
      <c r="C84" s="6" t="s">
        <v>137</v>
      </c>
      <c r="D84" s="6" t="s">
        <v>138</v>
      </c>
      <c r="E84" s="6" t="s">
        <v>27</v>
      </c>
      <c r="F84" s="6">
        <v>209</v>
      </c>
      <c r="G84" s="6"/>
      <c r="H84" s="10" t="s">
        <v>178</v>
      </c>
      <c r="I84" s="14"/>
      <c r="J84" s="100"/>
      <c r="K84" s="78"/>
      <c r="L84" s="35">
        <f>SUM(L85:L88)</f>
        <v>342202676</v>
      </c>
      <c r="M84" s="106"/>
      <c r="N84" s="78"/>
      <c r="O84" s="35">
        <f>SUM(O85:O88)</f>
        <v>66575320</v>
      </c>
      <c r="P84" s="69"/>
      <c r="Q84" s="78"/>
      <c r="R84" s="35">
        <f>SUM(R85:R88)</f>
        <v>272000000</v>
      </c>
      <c r="S84" s="6"/>
      <c r="T84" s="35"/>
      <c r="U84" s="6"/>
      <c r="V84" s="35"/>
      <c r="W84" s="6"/>
      <c r="X84" s="35"/>
      <c r="Y84" s="6"/>
      <c r="Z84" s="35"/>
      <c r="AA84" s="106"/>
      <c r="AB84" s="78"/>
      <c r="AC84" s="35">
        <f>SUM(AC85:AC88)</f>
        <v>69509952</v>
      </c>
      <c r="AD84" s="150">
        <f>AVERAGE(AD85:AD88)</f>
        <v>0.47499999999999998</v>
      </c>
      <c r="AE84" s="150">
        <f>AVERAGE(AE85:AE88)</f>
        <v>0.25240794209039547</v>
      </c>
      <c r="AF84" s="118"/>
      <c r="AG84" s="78"/>
      <c r="AH84" s="35">
        <f>SUM(AH85:AH88)</f>
        <v>136085272</v>
      </c>
      <c r="AI84" s="150">
        <f t="shared" ref="AI84:AJ84" si="97">AVERAGE(AI85:AI88)</f>
        <v>0.72894385026737962</v>
      </c>
      <c r="AJ84" s="150">
        <f t="shared" si="97"/>
        <v>0.52502781463770254</v>
      </c>
      <c r="AK84" s="10"/>
      <c r="AL84" s="10"/>
      <c r="AN84" s="127"/>
      <c r="AO84" s="126"/>
    </row>
    <row r="85" spans="1:41" ht="25.5" x14ac:dyDescent="0.25">
      <c r="A85" s="16">
        <v>31</v>
      </c>
      <c r="B85" s="16"/>
      <c r="C85" s="16" t="s">
        <v>137</v>
      </c>
      <c r="D85" s="16" t="s">
        <v>138</v>
      </c>
      <c r="E85" s="16" t="s">
        <v>27</v>
      </c>
      <c r="F85" s="16">
        <v>209</v>
      </c>
      <c r="G85" s="16" t="s">
        <v>27</v>
      </c>
      <c r="H85" s="49" t="s">
        <v>179</v>
      </c>
      <c r="I85" s="15" t="s">
        <v>180</v>
      </c>
      <c r="J85" s="93">
        <v>22</v>
      </c>
      <c r="K85" s="96" t="s">
        <v>294</v>
      </c>
      <c r="L85" s="84">
        <f t="shared" ref="L85:L88" si="98">AO85+R85</f>
        <v>6000000</v>
      </c>
      <c r="M85" s="107">
        <v>10</v>
      </c>
      <c r="N85" s="96" t="s">
        <v>294</v>
      </c>
      <c r="O85" s="36">
        <v>2982100</v>
      </c>
      <c r="P85" s="70">
        <v>10</v>
      </c>
      <c r="Q85" s="96" t="s">
        <v>294</v>
      </c>
      <c r="R85" s="36">
        <v>3000000</v>
      </c>
      <c r="S85" s="134">
        <v>1</v>
      </c>
      <c r="T85" s="84">
        <v>348500</v>
      </c>
      <c r="U85" s="134">
        <v>3</v>
      </c>
      <c r="V85" s="152">
        <v>1294452</v>
      </c>
      <c r="W85" s="134">
        <v>0</v>
      </c>
      <c r="X85" s="84">
        <v>0</v>
      </c>
      <c r="Y85" s="134">
        <v>0</v>
      </c>
      <c r="Z85" s="84">
        <v>0</v>
      </c>
      <c r="AA85" s="122">
        <f t="shared" si="80"/>
        <v>4</v>
      </c>
      <c r="AB85" s="96" t="s">
        <v>294</v>
      </c>
      <c r="AC85" s="84">
        <f>T85+V85+X85+Z85</f>
        <v>1642952</v>
      </c>
      <c r="AD85" s="123">
        <f>AA85/P85*100%</f>
        <v>0.4</v>
      </c>
      <c r="AE85" s="123">
        <f>AC85/R85*100%</f>
        <v>0.54765066666666662</v>
      </c>
      <c r="AF85" s="124">
        <f t="shared" ref="AF85:AF88" si="99">M85+AA85</f>
        <v>14</v>
      </c>
      <c r="AG85" s="96" t="s">
        <v>294</v>
      </c>
      <c r="AH85" s="124">
        <f t="shared" ref="AH85:AH88" si="100">O85+AC85</f>
        <v>4625052</v>
      </c>
      <c r="AI85" s="123">
        <f t="shared" ref="AI85:AI88" si="101">AF85/J85*100%</f>
        <v>0.63636363636363635</v>
      </c>
      <c r="AJ85" s="123">
        <f t="shared" ref="AJ85:AJ88" si="102">AH85/L85*100%</f>
        <v>0.77084200000000003</v>
      </c>
      <c r="AK85" s="49"/>
      <c r="AL85" s="15"/>
      <c r="AN85" s="15" t="s">
        <v>181</v>
      </c>
      <c r="AO85" s="128">
        <v>3000000</v>
      </c>
    </row>
    <row r="86" spans="1:41" ht="25.5" x14ac:dyDescent="0.25">
      <c r="A86" s="16">
        <v>32</v>
      </c>
      <c r="B86" s="16"/>
      <c r="C86" s="16" t="s">
        <v>137</v>
      </c>
      <c r="D86" s="16" t="s">
        <v>138</v>
      </c>
      <c r="E86" s="16" t="s">
        <v>27</v>
      </c>
      <c r="F86" s="16">
        <v>209</v>
      </c>
      <c r="G86" s="16" t="s">
        <v>22</v>
      </c>
      <c r="H86" s="49" t="s">
        <v>184</v>
      </c>
      <c r="I86" s="15" t="s">
        <v>185</v>
      </c>
      <c r="J86" s="93">
        <v>16</v>
      </c>
      <c r="K86" s="96" t="s">
        <v>294</v>
      </c>
      <c r="L86" s="84">
        <f t="shared" si="98"/>
        <v>116202676</v>
      </c>
      <c r="M86" s="107">
        <v>8</v>
      </c>
      <c r="N86" s="96" t="s">
        <v>294</v>
      </c>
      <c r="O86" s="36">
        <v>53793220</v>
      </c>
      <c r="P86" s="70">
        <v>8</v>
      </c>
      <c r="Q86" s="96" t="s">
        <v>294</v>
      </c>
      <c r="R86" s="36">
        <v>59000000</v>
      </c>
      <c r="S86" s="134">
        <v>4</v>
      </c>
      <c r="T86" s="84">
        <v>3212200</v>
      </c>
      <c r="U86" s="134">
        <v>0</v>
      </c>
      <c r="V86" s="152">
        <v>7051800</v>
      </c>
      <c r="W86" s="134">
        <v>0</v>
      </c>
      <c r="X86" s="84">
        <v>0</v>
      </c>
      <c r="Y86" s="134">
        <v>0</v>
      </c>
      <c r="Z86" s="84">
        <v>0</v>
      </c>
      <c r="AA86" s="122">
        <f t="shared" si="80"/>
        <v>4</v>
      </c>
      <c r="AB86" s="96" t="s">
        <v>294</v>
      </c>
      <c r="AC86" s="84">
        <f>T86+V86+X86+Z86</f>
        <v>10264000</v>
      </c>
      <c r="AD86" s="123">
        <f>AA86/P86*100%</f>
        <v>0.5</v>
      </c>
      <c r="AE86" s="123">
        <f>AC86/R86*100%</f>
        <v>0.17396610169491525</v>
      </c>
      <c r="AF86" s="124">
        <f t="shared" si="99"/>
        <v>12</v>
      </c>
      <c r="AG86" s="96" t="s">
        <v>294</v>
      </c>
      <c r="AH86" s="124">
        <f t="shared" si="100"/>
        <v>64057220</v>
      </c>
      <c r="AI86" s="123">
        <f t="shared" si="101"/>
        <v>0.75</v>
      </c>
      <c r="AJ86" s="123">
        <f t="shared" si="102"/>
        <v>0.55125425855081001</v>
      </c>
      <c r="AK86" s="49"/>
      <c r="AL86" s="15"/>
      <c r="AN86" s="15" t="s">
        <v>169</v>
      </c>
      <c r="AO86" s="128">
        <v>57202676</v>
      </c>
    </row>
    <row r="87" spans="1:41" x14ac:dyDescent="0.25">
      <c r="A87" s="16">
        <v>33</v>
      </c>
      <c r="B87" s="16"/>
      <c r="C87" s="16" t="s">
        <v>137</v>
      </c>
      <c r="D87" s="16" t="s">
        <v>138</v>
      </c>
      <c r="E87" s="16" t="s">
        <v>27</v>
      </c>
      <c r="F87" s="16">
        <v>209</v>
      </c>
      <c r="G87" s="16" t="s">
        <v>20</v>
      </c>
      <c r="H87" s="49" t="s">
        <v>186</v>
      </c>
      <c r="I87" s="15" t="s">
        <v>187</v>
      </c>
      <c r="J87" s="93">
        <f>16+18</f>
        <v>34</v>
      </c>
      <c r="K87" s="96" t="s">
        <v>294</v>
      </c>
      <c r="L87" s="84">
        <f t="shared" si="98"/>
        <v>20000000</v>
      </c>
      <c r="M87" s="107">
        <v>18</v>
      </c>
      <c r="N87" s="96" t="s">
        <v>294</v>
      </c>
      <c r="O87" s="36">
        <v>9800000</v>
      </c>
      <c r="P87" s="70">
        <v>16</v>
      </c>
      <c r="Q87" s="96" t="s">
        <v>294</v>
      </c>
      <c r="R87" s="36">
        <v>10000000</v>
      </c>
      <c r="S87" s="134">
        <v>0</v>
      </c>
      <c r="T87" s="151" t="s">
        <v>303</v>
      </c>
      <c r="U87" s="134">
        <v>0</v>
      </c>
      <c r="V87" s="84">
        <v>0</v>
      </c>
      <c r="W87" s="134">
        <v>0</v>
      </c>
      <c r="X87" s="84">
        <v>0</v>
      </c>
      <c r="Y87" s="134">
        <v>0</v>
      </c>
      <c r="Z87" s="84">
        <v>0</v>
      </c>
      <c r="AA87" s="122">
        <f t="shared" si="80"/>
        <v>0</v>
      </c>
      <c r="AB87" s="96" t="s">
        <v>294</v>
      </c>
      <c r="AC87" s="84">
        <f>T87+V87+X87+Z87</f>
        <v>0</v>
      </c>
      <c r="AD87" s="123">
        <f>AA87/P87*100%</f>
        <v>0</v>
      </c>
      <c r="AE87" s="123">
        <f>AC87/R87*100%</f>
        <v>0</v>
      </c>
      <c r="AF87" s="124">
        <f t="shared" si="99"/>
        <v>18</v>
      </c>
      <c r="AG87" s="96" t="s">
        <v>294</v>
      </c>
      <c r="AH87" s="124">
        <f t="shared" si="100"/>
        <v>9800000</v>
      </c>
      <c r="AI87" s="123">
        <f t="shared" si="101"/>
        <v>0.52941176470588236</v>
      </c>
      <c r="AJ87" s="123">
        <f t="shared" si="102"/>
        <v>0.49</v>
      </c>
      <c r="AK87" s="49"/>
      <c r="AL87" s="15"/>
      <c r="AN87" s="15" t="s">
        <v>188</v>
      </c>
      <c r="AO87" s="128">
        <v>10000000</v>
      </c>
    </row>
    <row r="88" spans="1:41" ht="25.5" x14ac:dyDescent="0.25">
      <c r="A88" s="16">
        <v>33</v>
      </c>
      <c r="B88" s="16"/>
      <c r="C88" s="16" t="s">
        <v>137</v>
      </c>
      <c r="D88" s="16" t="s">
        <v>138</v>
      </c>
      <c r="E88" s="16" t="s">
        <v>27</v>
      </c>
      <c r="F88" s="16">
        <v>209</v>
      </c>
      <c r="G88" s="94" t="s">
        <v>133</v>
      </c>
      <c r="H88" s="92" t="s">
        <v>292</v>
      </c>
      <c r="I88" s="95" t="s">
        <v>293</v>
      </c>
      <c r="J88" s="93">
        <v>1</v>
      </c>
      <c r="K88" s="96" t="s">
        <v>294</v>
      </c>
      <c r="L88" s="84">
        <f t="shared" si="98"/>
        <v>200000000</v>
      </c>
      <c r="M88" s="107"/>
      <c r="N88" s="96"/>
      <c r="O88" s="36"/>
      <c r="P88" s="70">
        <v>1</v>
      </c>
      <c r="Q88" s="96" t="s">
        <v>294</v>
      </c>
      <c r="R88" s="36">
        <v>200000000</v>
      </c>
      <c r="S88" s="134">
        <v>0</v>
      </c>
      <c r="T88" s="84">
        <v>2000000</v>
      </c>
      <c r="U88" s="134">
        <v>1</v>
      </c>
      <c r="V88" s="152">
        <v>55603000</v>
      </c>
      <c r="W88" s="134">
        <v>0</v>
      </c>
      <c r="X88" s="84">
        <v>0</v>
      </c>
      <c r="Y88" s="134">
        <v>0</v>
      </c>
      <c r="Z88" s="84">
        <v>0</v>
      </c>
      <c r="AA88" s="122">
        <f t="shared" si="80"/>
        <v>1</v>
      </c>
      <c r="AB88" s="96" t="s">
        <v>294</v>
      </c>
      <c r="AC88" s="84">
        <f>T88+V88+X88+Z88</f>
        <v>57603000</v>
      </c>
      <c r="AD88" s="123">
        <f>AA88/P88*100%</f>
        <v>1</v>
      </c>
      <c r="AE88" s="123">
        <f>AC88/R88*100%</f>
        <v>0.28801500000000002</v>
      </c>
      <c r="AF88" s="124">
        <f t="shared" si="99"/>
        <v>1</v>
      </c>
      <c r="AG88" s="96" t="s">
        <v>294</v>
      </c>
      <c r="AH88" s="124">
        <f t="shared" si="100"/>
        <v>57603000</v>
      </c>
      <c r="AI88" s="123">
        <f t="shared" si="101"/>
        <v>1</v>
      </c>
      <c r="AJ88" s="123">
        <f t="shared" si="102"/>
        <v>0.28801500000000002</v>
      </c>
      <c r="AK88" s="49"/>
      <c r="AL88" s="15"/>
      <c r="AN88" s="15"/>
      <c r="AO88" s="128"/>
    </row>
    <row r="89" spans="1:41" ht="15" customHeight="1" x14ac:dyDescent="0.25">
      <c r="A89" s="135"/>
      <c r="B89" s="136"/>
      <c r="C89" s="136"/>
      <c r="D89" s="136"/>
      <c r="E89" s="136"/>
      <c r="F89" s="136"/>
      <c r="G89" s="136"/>
      <c r="H89" s="136"/>
      <c r="I89" s="136"/>
      <c r="J89" s="137"/>
      <c r="K89" s="138"/>
      <c r="L89" s="138"/>
      <c r="M89" s="137"/>
      <c r="N89" s="138"/>
      <c r="O89" s="41"/>
      <c r="P89" s="139"/>
      <c r="Q89" s="140"/>
      <c r="R89" s="139"/>
      <c r="S89" s="141"/>
      <c r="T89" s="142"/>
      <c r="U89" s="143"/>
      <c r="V89" s="144"/>
      <c r="W89" s="145"/>
      <c r="X89" s="146"/>
      <c r="Y89" s="145"/>
      <c r="Z89" s="147" t="s">
        <v>34</v>
      </c>
      <c r="AA89" s="58"/>
      <c r="AB89" s="55"/>
      <c r="AC89" s="59"/>
      <c r="AD89" s="60">
        <f>AVERAGE(AD69,AD74,AD79,AD81,AD84)</f>
        <v>0.4325</v>
      </c>
      <c r="AE89" s="60">
        <f>AVERAGE(AE69,AE74,AE79,AE81,AE84)</f>
        <v>0.31954007751304886</v>
      </c>
      <c r="AF89" s="57"/>
      <c r="AG89" s="54"/>
      <c r="AH89" s="56"/>
      <c r="AI89" s="60">
        <f>AVERAGE(AI69,AI72,AI74,AI79,AI81,AI84)</f>
        <v>0.77402040361599178</v>
      </c>
      <c r="AJ89" s="60">
        <f>AVERAGE(AJ69,AJ72,AJ74,AJ79,AJ81,AJ84)</f>
        <v>0.68146013552535323</v>
      </c>
      <c r="AK89" s="52"/>
      <c r="AL89" s="61"/>
      <c r="AN89" s="62"/>
      <c r="AO89" s="63"/>
    </row>
    <row r="90" spans="1:41" ht="15" customHeight="1" x14ac:dyDescent="0.25">
      <c r="A90" s="135"/>
      <c r="B90" s="136"/>
      <c r="C90" s="136"/>
      <c r="D90" s="136"/>
      <c r="E90" s="136"/>
      <c r="F90" s="136"/>
      <c r="G90" s="136"/>
      <c r="H90" s="136"/>
      <c r="I90" s="136"/>
      <c r="J90" s="137"/>
      <c r="K90" s="138"/>
      <c r="L90" s="138"/>
      <c r="M90" s="137"/>
      <c r="N90" s="138"/>
      <c r="O90" s="41"/>
      <c r="P90" s="139"/>
      <c r="Q90" s="140"/>
      <c r="R90" s="139"/>
      <c r="S90" s="139"/>
      <c r="T90" s="148"/>
      <c r="U90" s="137"/>
      <c r="V90" s="144"/>
      <c r="W90" s="145"/>
      <c r="X90" s="146"/>
      <c r="Y90" s="145"/>
      <c r="Z90" s="149" t="s">
        <v>35</v>
      </c>
      <c r="AA90" s="58"/>
      <c r="AB90" s="55"/>
      <c r="AC90" s="59"/>
      <c r="AD90" s="64" t="s">
        <v>290</v>
      </c>
      <c r="AE90" s="64" t="s">
        <v>290</v>
      </c>
      <c r="AF90" s="53"/>
      <c r="AG90" s="54"/>
      <c r="AH90" s="56"/>
      <c r="AI90" s="22" t="s">
        <v>94</v>
      </c>
      <c r="AJ90" s="22" t="s">
        <v>72</v>
      </c>
      <c r="AK90" s="52"/>
      <c r="AL90" s="61"/>
      <c r="AN90" s="62"/>
      <c r="AO90" s="63"/>
    </row>
    <row r="91" spans="1:41" s="28" customFormat="1" ht="19.5" customHeight="1" x14ac:dyDescent="0.25">
      <c r="A91" s="167" t="s">
        <v>202</v>
      </c>
      <c r="B91" s="168"/>
      <c r="C91" s="168"/>
      <c r="D91" s="168"/>
      <c r="E91" s="168"/>
      <c r="F91" s="168"/>
      <c r="G91" s="168"/>
      <c r="H91" s="168"/>
      <c r="I91" s="168"/>
      <c r="J91" s="168"/>
      <c r="K91" s="169"/>
      <c r="L91" s="25">
        <f>L15+L20+L33+L40+L52+L45+L57+L68</f>
        <v>12798925457</v>
      </c>
      <c r="M91" s="71"/>
      <c r="N91" s="80"/>
      <c r="O91" s="25">
        <f>O15+O20+O33+O40+O52+O45+O57+O68</f>
        <v>5156598937</v>
      </c>
      <c r="P91" s="71"/>
      <c r="Q91" s="80"/>
      <c r="R91" s="25">
        <f>R15+R20+R33+R40+R52+R45+R57+R68</f>
        <v>6736773965</v>
      </c>
      <c r="S91" s="25"/>
      <c r="T91" s="25"/>
      <c r="U91" s="25"/>
      <c r="V91" s="25"/>
      <c r="W91" s="25"/>
      <c r="X91" s="25"/>
      <c r="Y91" s="25"/>
      <c r="Z91" s="25"/>
      <c r="AA91" s="71"/>
      <c r="AB91" s="80"/>
      <c r="AC91" s="25">
        <f>AC15+AC20+AC33+AC40+AC52+AC45+AC57+AC68</f>
        <v>2120302665</v>
      </c>
      <c r="AD91" s="26">
        <f>AVERAGE(AD18,AD31,AD38,AD43,AD48,AD55,AD64,AD89)</f>
        <v>0.28513392857142855</v>
      </c>
      <c r="AE91" s="26">
        <f>AVERAGE(AE18,AE31,AE38,AE43,AE48,AE55,AE64,AE89)</f>
        <v>0.20737287001694885</v>
      </c>
      <c r="AF91" s="120"/>
      <c r="AG91" s="81"/>
      <c r="AH91" s="25">
        <f>AH15+AH20+AH33+AH40+AH52+AH45+AH57+AH68</f>
        <v>7276901602</v>
      </c>
      <c r="AI91" s="26">
        <f>AVERAGE(AI18,AI31,AI38,AI43,AI48,AI55,AI64,AI89)</f>
        <v>0.58940670309826848</v>
      </c>
      <c r="AJ91" s="26">
        <f>AVERAGE(AJ18,AJ31,AJ38,AJ43,AJ48,AJ55,AJ64,AJ89)</f>
        <v>0.50566613042149877</v>
      </c>
      <c r="AK91" s="27"/>
      <c r="AL91" s="27"/>
    </row>
    <row r="92" spans="1:41" s="28" customFormat="1" ht="19.5" customHeight="1" x14ac:dyDescent="0.25">
      <c r="A92" s="167" t="s">
        <v>203</v>
      </c>
      <c r="B92" s="168"/>
      <c r="C92" s="168"/>
      <c r="D92" s="168"/>
      <c r="E92" s="168"/>
      <c r="F92" s="168"/>
      <c r="G92" s="168"/>
      <c r="H92" s="168"/>
      <c r="I92" s="168"/>
      <c r="J92" s="168"/>
      <c r="K92" s="169"/>
      <c r="L92" s="25"/>
      <c r="M92" s="71"/>
      <c r="N92" s="81"/>
      <c r="O92" s="27"/>
      <c r="P92" s="72"/>
      <c r="Q92" s="81"/>
      <c r="R92" s="25"/>
      <c r="S92" s="27"/>
      <c r="T92" s="25"/>
      <c r="U92" s="27"/>
      <c r="V92" s="25"/>
      <c r="W92" s="27"/>
      <c r="X92" s="25"/>
      <c r="Y92" s="27"/>
      <c r="Z92" s="25"/>
      <c r="AA92" s="71"/>
      <c r="AB92" s="81"/>
      <c r="AC92" s="25"/>
      <c r="AD92" s="29" t="s">
        <v>290</v>
      </c>
      <c r="AE92" s="29" t="s">
        <v>290</v>
      </c>
      <c r="AF92" s="121"/>
      <c r="AG92" s="81"/>
      <c r="AH92" s="25"/>
      <c r="AI92" s="29" t="s">
        <v>36</v>
      </c>
      <c r="AJ92" s="29" t="s">
        <v>290</v>
      </c>
      <c r="AK92" s="27"/>
      <c r="AL92" s="27"/>
    </row>
    <row r="93" spans="1:41" x14ac:dyDescent="0.25">
      <c r="A93" s="163" t="s">
        <v>190</v>
      </c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</row>
    <row r="94" spans="1:41" x14ac:dyDescent="0.25">
      <c r="A94" s="163" t="s">
        <v>191</v>
      </c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</row>
    <row r="95" spans="1:41" x14ac:dyDescent="0.25">
      <c r="A95" s="163" t="s">
        <v>192</v>
      </c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</row>
    <row r="96" spans="1:41" x14ac:dyDescent="0.25">
      <c r="A96" s="163" t="s">
        <v>193</v>
      </c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</row>
    <row r="97" spans="1:38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82"/>
      <c r="L97" s="37"/>
      <c r="M97" s="37"/>
      <c r="N97" s="82"/>
      <c r="O97" s="7"/>
      <c r="P97" s="7"/>
      <c r="Q97" s="82"/>
      <c r="R97" s="37"/>
      <c r="S97" s="7"/>
      <c r="T97" s="37"/>
      <c r="U97" s="7"/>
      <c r="V97" s="37"/>
      <c r="W97" s="7"/>
      <c r="X97" s="37"/>
      <c r="Y97" s="7"/>
      <c r="Z97" s="37"/>
      <c r="AA97" s="37"/>
      <c r="AB97" s="82"/>
      <c r="AC97" s="37"/>
      <c r="AD97" s="7"/>
      <c r="AE97" s="7"/>
      <c r="AF97" s="7"/>
      <c r="AG97" s="82"/>
      <c r="AH97" s="7"/>
      <c r="AI97" s="7"/>
      <c r="AJ97" s="7"/>
      <c r="AK97" s="7"/>
      <c r="AL97" s="7"/>
    </row>
    <row r="98" spans="1:38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82"/>
      <c r="L98" s="37"/>
      <c r="M98" s="37"/>
      <c r="N98" s="82"/>
      <c r="O98" s="7"/>
      <c r="P98" s="7"/>
      <c r="Q98" s="82"/>
      <c r="R98" s="37"/>
      <c r="S98" s="7"/>
      <c r="T98" s="37"/>
      <c r="U98" s="7"/>
      <c r="V98" s="37"/>
      <c r="W98" s="7"/>
      <c r="X98" s="37"/>
      <c r="Y98" s="7"/>
      <c r="Z98" s="37"/>
      <c r="AA98" s="37"/>
      <c r="AB98" s="82"/>
      <c r="AC98" s="37"/>
      <c r="AD98" s="7"/>
      <c r="AE98" s="7"/>
      <c r="AF98" s="7"/>
      <c r="AG98" s="82"/>
      <c r="AH98" s="7"/>
      <c r="AI98" s="7"/>
      <c r="AJ98" s="157" t="s">
        <v>219</v>
      </c>
      <c r="AK98" s="158"/>
      <c r="AL98" s="158"/>
    </row>
    <row r="99" spans="1:38" x14ac:dyDescent="0.25">
      <c r="A99" s="7"/>
      <c r="B99" s="7"/>
      <c r="C99" s="7"/>
      <c r="D99" s="7"/>
      <c r="E99" s="7"/>
      <c r="F99" s="7"/>
      <c r="G99" s="44" t="s">
        <v>264</v>
      </c>
      <c r="H99" s="44"/>
      <c r="I99" s="45"/>
      <c r="J99" s="45"/>
      <c r="K99" s="82"/>
      <c r="L99" s="37"/>
      <c r="M99" s="37"/>
      <c r="N99" s="82"/>
      <c r="O99" s="7"/>
      <c r="P99" s="7"/>
      <c r="Q99" s="82"/>
      <c r="R99" s="37"/>
      <c r="S99" s="7"/>
      <c r="T99" s="37"/>
      <c r="U99" s="7"/>
      <c r="V99" s="37"/>
      <c r="W99" s="7"/>
      <c r="X99" s="37"/>
      <c r="Y99" s="7"/>
      <c r="Z99" s="37"/>
      <c r="AA99" s="37"/>
      <c r="AB99" s="82"/>
      <c r="AC99" s="37"/>
      <c r="AD99" s="7"/>
      <c r="AE99" s="7"/>
      <c r="AF99" s="7"/>
      <c r="AG99" s="82"/>
      <c r="AH99" s="7"/>
      <c r="AI99" s="7"/>
      <c r="AJ99" s="157"/>
      <c r="AK99" s="158"/>
      <c r="AL99" s="158"/>
    </row>
    <row r="100" spans="1:38" x14ac:dyDescent="0.25">
      <c r="A100" s="7"/>
      <c r="B100" s="7"/>
      <c r="C100" s="7"/>
      <c r="D100" s="7"/>
      <c r="E100" s="7"/>
      <c r="F100" s="7"/>
      <c r="G100" s="45"/>
      <c r="H100" s="165" t="s">
        <v>265</v>
      </c>
      <c r="I100" s="166"/>
      <c r="J100" s="153"/>
      <c r="K100" s="82"/>
      <c r="L100" s="37"/>
      <c r="M100" s="37"/>
      <c r="N100" s="82"/>
      <c r="O100" s="7"/>
      <c r="P100" s="7"/>
      <c r="Q100" s="82"/>
      <c r="R100" s="37"/>
      <c r="S100" s="7"/>
      <c r="T100" s="37"/>
      <c r="U100" s="7"/>
      <c r="V100" s="37"/>
      <c r="W100" s="7"/>
      <c r="X100" s="37"/>
      <c r="Y100" s="7"/>
      <c r="Z100" s="37"/>
      <c r="AA100" s="37"/>
      <c r="AB100" s="82"/>
      <c r="AC100" s="37"/>
      <c r="AD100" s="7"/>
      <c r="AE100" s="7"/>
      <c r="AF100" s="7"/>
      <c r="AG100" s="82"/>
      <c r="AH100" s="7"/>
      <c r="AI100" s="7"/>
      <c r="AJ100" s="7"/>
      <c r="AK100" s="7"/>
      <c r="AL100" s="7"/>
    </row>
    <row r="101" spans="1:38" x14ac:dyDescent="0.25">
      <c r="A101" s="7"/>
      <c r="B101" s="7"/>
      <c r="C101" s="7"/>
      <c r="D101" s="7"/>
      <c r="E101" s="7"/>
      <c r="F101" s="7"/>
      <c r="G101" s="45"/>
      <c r="H101" s="46" t="s">
        <v>266</v>
      </c>
      <c r="I101" s="47" t="s">
        <v>267</v>
      </c>
      <c r="J101" s="114"/>
      <c r="K101" s="82"/>
      <c r="L101" s="37"/>
      <c r="M101" s="37"/>
      <c r="N101" s="82"/>
      <c r="O101" s="7"/>
      <c r="P101" s="7"/>
      <c r="Q101" s="82"/>
      <c r="R101" s="37"/>
      <c r="S101" s="7"/>
      <c r="T101" s="37"/>
      <c r="U101" s="7"/>
      <c r="V101" s="37"/>
      <c r="W101" s="7"/>
      <c r="X101" s="37"/>
      <c r="Y101" s="7"/>
      <c r="Z101" s="37"/>
      <c r="AA101" s="37"/>
      <c r="AB101" s="82"/>
      <c r="AC101" s="37"/>
      <c r="AD101" s="7"/>
      <c r="AE101" s="7"/>
      <c r="AF101" s="7"/>
      <c r="AG101" s="82"/>
      <c r="AH101" s="7"/>
      <c r="AI101" s="7"/>
      <c r="AJ101" s="7"/>
      <c r="AK101" s="7"/>
      <c r="AL101" s="7"/>
    </row>
    <row r="102" spans="1:38" x14ac:dyDescent="0.25">
      <c r="A102" s="7"/>
      <c r="B102" s="7"/>
      <c r="C102" s="7"/>
      <c r="D102" s="7"/>
      <c r="E102" s="7"/>
      <c r="F102" s="7"/>
      <c r="G102" s="45"/>
      <c r="H102" s="46" t="s">
        <v>268</v>
      </c>
      <c r="I102" s="47" t="s">
        <v>269</v>
      </c>
      <c r="J102" s="114"/>
      <c r="K102" s="82"/>
      <c r="L102" s="37"/>
      <c r="M102" s="37"/>
      <c r="N102" s="82"/>
      <c r="O102" s="7"/>
      <c r="P102" s="7"/>
      <c r="Q102" s="82"/>
      <c r="R102" s="37"/>
      <c r="S102" s="7"/>
      <c r="T102" s="37"/>
      <c r="U102" s="7"/>
      <c r="V102" s="37"/>
      <c r="W102" s="7"/>
      <c r="X102" s="37"/>
      <c r="Y102" s="7"/>
      <c r="Z102" s="37"/>
      <c r="AA102" s="37"/>
      <c r="AB102" s="82"/>
      <c r="AC102" s="37"/>
      <c r="AD102" s="7"/>
      <c r="AE102" s="7"/>
      <c r="AF102" s="7"/>
      <c r="AG102" s="82"/>
      <c r="AH102" s="7"/>
      <c r="AI102" s="7"/>
      <c r="AJ102" s="7"/>
      <c r="AK102" s="7"/>
      <c r="AL102" s="7"/>
    </row>
    <row r="103" spans="1:38" x14ac:dyDescent="0.25">
      <c r="A103" s="7"/>
      <c r="B103" s="7"/>
      <c r="C103" s="7"/>
      <c r="D103" s="7"/>
      <c r="E103" s="7"/>
      <c r="F103" s="7"/>
      <c r="G103" s="45"/>
      <c r="H103" s="46" t="s">
        <v>270</v>
      </c>
      <c r="I103" s="47" t="s">
        <v>271</v>
      </c>
      <c r="J103" s="114"/>
      <c r="K103" s="82"/>
      <c r="L103" s="37"/>
      <c r="M103" s="37"/>
      <c r="N103" s="82"/>
      <c r="O103" s="7"/>
      <c r="P103" s="7"/>
      <c r="Q103" s="82"/>
      <c r="R103" s="37"/>
      <c r="S103" s="7"/>
      <c r="T103" s="37"/>
      <c r="U103" s="7"/>
      <c r="V103" s="37"/>
      <c r="W103" s="7"/>
      <c r="X103" s="37"/>
      <c r="Y103" s="7"/>
      <c r="Z103" s="37"/>
      <c r="AA103" s="37"/>
      <c r="AB103" s="82"/>
      <c r="AC103" s="37"/>
      <c r="AD103" s="7"/>
      <c r="AE103" s="7"/>
      <c r="AF103" s="7"/>
      <c r="AG103" s="82"/>
      <c r="AH103" s="7"/>
      <c r="AI103" s="7"/>
      <c r="AJ103" s="7"/>
      <c r="AK103" s="7"/>
      <c r="AL103" s="7"/>
    </row>
    <row r="104" spans="1:38" x14ac:dyDescent="0.25">
      <c r="A104" s="7"/>
      <c r="B104" s="7"/>
      <c r="C104" s="7"/>
      <c r="D104" s="7"/>
      <c r="E104" s="7"/>
      <c r="F104" s="7"/>
      <c r="G104" s="45"/>
      <c r="H104" s="46" t="s">
        <v>272</v>
      </c>
      <c r="I104" s="47" t="s">
        <v>273</v>
      </c>
      <c r="J104" s="114"/>
      <c r="K104" s="82"/>
      <c r="L104" s="37"/>
      <c r="M104" s="37"/>
      <c r="N104" s="82"/>
      <c r="O104" s="7"/>
      <c r="P104" s="7"/>
      <c r="Q104" s="82"/>
      <c r="R104" s="37"/>
      <c r="S104" s="7"/>
      <c r="T104" s="37"/>
      <c r="U104" s="7"/>
      <c r="V104" s="37"/>
      <c r="W104" s="7"/>
      <c r="X104" s="37"/>
      <c r="Y104" s="7"/>
      <c r="Z104" s="37"/>
      <c r="AA104" s="37"/>
      <c r="AB104" s="82"/>
      <c r="AC104" s="37"/>
      <c r="AD104" s="7"/>
      <c r="AE104" s="7"/>
      <c r="AF104" s="7"/>
      <c r="AG104" s="82"/>
      <c r="AH104" s="7"/>
      <c r="AI104" s="7"/>
      <c r="AJ104" s="7"/>
      <c r="AK104" s="7"/>
      <c r="AL104" s="7"/>
    </row>
    <row r="105" spans="1:38" x14ac:dyDescent="0.25">
      <c r="A105" s="7"/>
      <c r="B105" s="7"/>
      <c r="C105" s="7"/>
      <c r="D105" s="7"/>
      <c r="E105" s="7"/>
      <c r="F105" s="7"/>
      <c r="G105" s="45"/>
      <c r="H105" s="46" t="s">
        <v>274</v>
      </c>
      <c r="I105" s="47" t="s">
        <v>275</v>
      </c>
      <c r="J105" s="114"/>
      <c r="K105" s="82"/>
      <c r="L105" s="37"/>
      <c r="M105" s="37"/>
      <c r="N105" s="82"/>
      <c r="O105" s="7"/>
      <c r="P105" s="7"/>
      <c r="Q105" s="82"/>
      <c r="R105" s="37"/>
      <c r="S105" s="7"/>
      <c r="T105" s="37"/>
      <c r="U105" s="7"/>
      <c r="V105" s="37"/>
      <c r="W105" s="7"/>
      <c r="X105" s="37"/>
      <c r="Y105" s="7"/>
      <c r="Z105" s="37"/>
      <c r="AA105" s="37"/>
      <c r="AB105" s="82"/>
      <c r="AC105" s="37"/>
      <c r="AD105" s="7"/>
      <c r="AE105" s="7"/>
      <c r="AF105" s="7"/>
      <c r="AG105" s="82"/>
      <c r="AH105" s="7"/>
      <c r="AI105" s="7"/>
      <c r="AJ105" s="157"/>
      <c r="AK105" s="158"/>
      <c r="AL105" s="158"/>
    </row>
    <row r="106" spans="1:38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82"/>
      <c r="L106" s="37"/>
      <c r="M106" s="37"/>
      <c r="N106" s="82"/>
      <c r="O106" s="7"/>
      <c r="P106" s="7"/>
      <c r="Q106" s="82"/>
      <c r="R106" s="37"/>
      <c r="S106" s="7"/>
      <c r="T106" s="37"/>
      <c r="U106" s="7"/>
      <c r="V106" s="37"/>
      <c r="W106" s="7"/>
      <c r="X106" s="37"/>
      <c r="Y106" s="7"/>
      <c r="Z106" s="37"/>
      <c r="AA106" s="37"/>
      <c r="AB106" s="82"/>
      <c r="AC106" s="37"/>
      <c r="AD106" s="7"/>
      <c r="AE106" s="7"/>
      <c r="AF106" s="7"/>
      <c r="AG106" s="82"/>
      <c r="AH106" s="7"/>
      <c r="AI106" s="7"/>
      <c r="AJ106" s="157" t="s">
        <v>220</v>
      </c>
      <c r="AK106" s="158"/>
      <c r="AL106" s="158"/>
    </row>
    <row r="107" spans="1:38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82"/>
      <c r="L107" s="37"/>
      <c r="M107" s="37"/>
      <c r="N107" s="82"/>
      <c r="O107" s="7"/>
      <c r="P107" s="7"/>
      <c r="Q107" s="82"/>
      <c r="R107" s="37"/>
      <c r="S107" s="7"/>
      <c r="T107" s="37"/>
      <c r="U107" s="7"/>
      <c r="V107" s="37"/>
      <c r="W107" s="7"/>
      <c r="X107" s="37"/>
      <c r="Y107" s="7"/>
      <c r="Z107" s="37"/>
      <c r="AA107" s="37"/>
      <c r="AB107" s="82"/>
      <c r="AC107" s="37"/>
      <c r="AD107" s="7"/>
      <c r="AE107" s="7"/>
      <c r="AF107" s="7"/>
      <c r="AG107" s="82"/>
      <c r="AH107" s="7"/>
      <c r="AI107" s="7"/>
      <c r="AJ107" s="7"/>
      <c r="AK107" s="7"/>
      <c r="AL107" s="7"/>
    </row>
  </sheetData>
  <sheetProtection formatCells="0" formatColumns="0" formatRows="0" insertColumns="0" insertRows="0" insertHyperlinks="0" deleteColumns="0" deleteRows="0" sort="0" autoFilter="0" pivotTables="0"/>
  <mergeCells count="51">
    <mergeCell ref="A2:AL2"/>
    <mergeCell ref="A3:AL3"/>
    <mergeCell ref="A4:AL4"/>
    <mergeCell ref="A8:A10"/>
    <mergeCell ref="B8:B10"/>
    <mergeCell ref="C8:G10"/>
    <mergeCell ref="H8:H10"/>
    <mergeCell ref="I8:I10"/>
    <mergeCell ref="AK8:AK10"/>
    <mergeCell ref="AL8:AL10"/>
    <mergeCell ref="S9:T9"/>
    <mergeCell ref="U9:V9"/>
    <mergeCell ref="W9:X9"/>
    <mergeCell ref="Y9:Z9"/>
    <mergeCell ref="AF10:AG10"/>
    <mergeCell ref="S8:Z8"/>
    <mergeCell ref="AD8:AE9"/>
    <mergeCell ref="AI8:AJ9"/>
    <mergeCell ref="C11:G11"/>
    <mergeCell ref="S11:T11"/>
    <mergeCell ref="U11:V11"/>
    <mergeCell ref="J11:L11"/>
    <mergeCell ref="M11:O11"/>
    <mergeCell ref="P11:R11"/>
    <mergeCell ref="W11:X11"/>
    <mergeCell ref="Y11:Z11"/>
    <mergeCell ref="AD11:AE11"/>
    <mergeCell ref="AI11:AJ11"/>
    <mergeCell ref="AA11:AC11"/>
    <mergeCell ref="AF11:AH11"/>
    <mergeCell ref="A91:K91"/>
    <mergeCell ref="A92:K92"/>
    <mergeCell ref="A93:AL93"/>
    <mergeCell ref="A94:AL94"/>
    <mergeCell ref="C12:G12"/>
    <mergeCell ref="AJ106:AL106"/>
    <mergeCell ref="J8:L9"/>
    <mergeCell ref="M8:O9"/>
    <mergeCell ref="P8:R9"/>
    <mergeCell ref="AA8:AC9"/>
    <mergeCell ref="AF8:AH9"/>
    <mergeCell ref="J10:K10"/>
    <mergeCell ref="M10:N10"/>
    <mergeCell ref="P10:Q10"/>
    <mergeCell ref="AA10:AB10"/>
    <mergeCell ref="A95:AL95"/>
    <mergeCell ref="A96:AL96"/>
    <mergeCell ref="AJ98:AL98"/>
    <mergeCell ref="AJ99:AL99"/>
    <mergeCell ref="H100:I100"/>
    <mergeCell ref="AJ105:AL105"/>
  </mergeCells>
  <pageMargins left="0.25" right="0.25" top="0.25" bottom="0.25" header="0.3" footer="0.3"/>
  <pageSetup paperSize="5" fitToHeight="0" orientation="landscape" r:id="rId1"/>
  <headerFooter>
    <oddFooter>&amp;L&amp;B[551 - 1.06.2.13.0.00.05.0000] Laporan Evaluasi Terhadap RKPD Tahun 2023 Kota Tarakan&amp;RPage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6"/>
  <sheetViews>
    <sheetView topLeftCell="S7" zoomScale="75" zoomScaleNormal="75" workbookViewId="0">
      <selection activeCell="Z32" sqref="Z32"/>
    </sheetView>
  </sheetViews>
  <sheetFormatPr defaultRowHeight="15" x14ac:dyDescent="0.25"/>
  <cols>
    <col min="1" max="1" width="5" customWidth="1"/>
    <col min="2" max="2" width="35" customWidth="1"/>
    <col min="3" max="5" width="5" customWidth="1"/>
    <col min="6" max="6" width="7" customWidth="1"/>
    <col min="7" max="7" width="5" customWidth="1"/>
    <col min="8" max="8" width="70" customWidth="1"/>
    <col min="9" max="9" width="50" customWidth="1"/>
    <col min="10" max="10" width="22" customWidth="1"/>
    <col min="11" max="11" width="20" style="38" customWidth="1"/>
    <col min="12" max="12" width="22" customWidth="1"/>
    <col min="13" max="13" width="20" customWidth="1"/>
    <col min="14" max="14" width="22" customWidth="1"/>
    <col min="15" max="15" width="20" style="38" customWidth="1"/>
    <col min="16" max="16" width="22" customWidth="1"/>
    <col min="17" max="17" width="20" style="38" customWidth="1"/>
    <col min="18" max="18" width="22" customWidth="1"/>
    <col min="19" max="19" width="20" style="38" customWidth="1"/>
    <col min="20" max="20" width="22" customWidth="1"/>
    <col min="21" max="21" width="20" style="38" customWidth="1"/>
    <col min="22" max="22" width="22" customWidth="1"/>
    <col min="23" max="23" width="20" style="38" customWidth="1"/>
    <col min="24" max="24" width="22" customWidth="1"/>
    <col min="25" max="25" width="20" style="38" customWidth="1"/>
    <col min="26" max="27" width="14" customWidth="1"/>
    <col min="28" max="28" width="22" customWidth="1"/>
    <col min="29" max="29" width="20" customWidth="1"/>
    <col min="30" max="31" width="14" customWidth="1"/>
    <col min="32" max="32" width="50" customWidth="1"/>
    <col min="33" max="33" width="35" customWidth="1"/>
  </cols>
  <sheetData>
    <row r="1" spans="1:3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30"/>
      <c r="L1" s="1"/>
      <c r="M1" s="1"/>
      <c r="N1" s="1"/>
      <c r="O1" s="30"/>
      <c r="P1" s="1"/>
      <c r="Q1" s="30"/>
      <c r="R1" s="1"/>
      <c r="S1" s="30"/>
      <c r="T1" s="1"/>
      <c r="U1" s="30"/>
      <c r="V1" s="1"/>
      <c r="W1" s="30"/>
      <c r="X1" s="1"/>
      <c r="Y1" s="30"/>
      <c r="Z1" s="1"/>
      <c r="AA1" s="1"/>
      <c r="AB1" s="1"/>
      <c r="AC1" s="1"/>
      <c r="AD1" s="1"/>
      <c r="AE1" s="1"/>
      <c r="AF1" s="1"/>
      <c r="AG1" s="1"/>
    </row>
    <row r="2" spans="1:33" ht="21" customHeight="1" x14ac:dyDescent="0.25">
      <c r="A2" s="172" t="s">
        <v>277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</row>
    <row r="3" spans="1:33" ht="21" customHeight="1" x14ac:dyDescent="0.25">
      <c r="A3" s="172" t="s">
        <v>276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</row>
    <row r="4" spans="1:33" ht="21" customHeight="1" x14ac:dyDescent="0.25">
      <c r="A4" s="172" t="s">
        <v>0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</row>
    <row r="5" spans="1:3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0"/>
      <c r="Z5" s="1"/>
      <c r="AA5" s="1"/>
      <c r="AB5" s="1"/>
      <c r="AC5" s="1"/>
      <c r="AD5" s="1"/>
      <c r="AE5" s="1"/>
      <c r="AF5" s="1"/>
      <c r="AG5" s="1"/>
    </row>
    <row r="6" spans="1:3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30"/>
      <c r="L6" s="1"/>
      <c r="M6" s="1"/>
      <c r="N6" s="1"/>
      <c r="O6" s="30"/>
      <c r="P6" s="1"/>
      <c r="Q6" s="30"/>
      <c r="R6" s="1"/>
      <c r="S6" s="30"/>
      <c r="T6" s="1"/>
      <c r="U6" s="30"/>
      <c r="V6" s="1"/>
      <c r="W6" s="30"/>
      <c r="X6" s="1"/>
      <c r="Y6" s="30"/>
      <c r="Z6" s="1"/>
      <c r="AA6" s="1"/>
      <c r="AB6" s="1"/>
      <c r="AC6" s="1"/>
      <c r="AD6" s="1"/>
      <c r="AE6" s="1"/>
      <c r="AF6" s="1"/>
      <c r="AG6" s="1"/>
    </row>
    <row r="7" spans="1:3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30"/>
      <c r="L7" s="1"/>
      <c r="M7" s="1"/>
      <c r="N7" s="1"/>
      <c r="O7" s="30"/>
      <c r="P7" s="1"/>
      <c r="Q7" s="30"/>
      <c r="R7" s="1"/>
      <c r="S7" s="30"/>
      <c r="T7" s="1"/>
      <c r="U7" s="30"/>
      <c r="V7" s="1"/>
      <c r="W7" s="30"/>
      <c r="X7" s="1"/>
      <c r="Y7" s="30"/>
      <c r="Z7" s="1"/>
      <c r="AA7" s="1"/>
      <c r="AB7" s="1"/>
      <c r="AC7" s="1"/>
      <c r="AD7" s="1"/>
      <c r="AE7" s="1"/>
      <c r="AF7" s="1"/>
      <c r="AG7" s="1"/>
    </row>
    <row r="8" spans="1:33" ht="15" customHeight="1" x14ac:dyDescent="0.25">
      <c r="A8" s="174" t="s">
        <v>1</v>
      </c>
      <c r="B8" s="174" t="s">
        <v>2</v>
      </c>
      <c r="C8" s="174" t="s">
        <v>3</v>
      </c>
      <c r="D8" s="170"/>
      <c r="E8" s="170"/>
      <c r="F8" s="170"/>
      <c r="G8" s="170"/>
      <c r="H8" s="174" t="s">
        <v>4</v>
      </c>
      <c r="I8" s="174" t="s">
        <v>5</v>
      </c>
      <c r="J8" s="174" t="s">
        <v>280</v>
      </c>
      <c r="K8" s="170"/>
      <c r="L8" s="174" t="s">
        <v>278</v>
      </c>
      <c r="M8" s="170"/>
      <c r="N8" s="174" t="s">
        <v>279</v>
      </c>
      <c r="O8" s="170"/>
      <c r="P8" s="174" t="s">
        <v>6</v>
      </c>
      <c r="Q8" s="170"/>
      <c r="R8" s="170"/>
      <c r="S8" s="170"/>
      <c r="T8" s="170"/>
      <c r="U8" s="170"/>
      <c r="V8" s="170"/>
      <c r="W8" s="170"/>
      <c r="X8" s="174" t="s">
        <v>281</v>
      </c>
      <c r="Y8" s="170"/>
      <c r="Z8" s="174" t="s">
        <v>7</v>
      </c>
      <c r="AA8" s="170"/>
      <c r="AB8" s="174" t="s">
        <v>282</v>
      </c>
      <c r="AC8" s="170"/>
      <c r="AD8" s="174" t="s">
        <v>283</v>
      </c>
      <c r="AE8" s="170"/>
      <c r="AF8" s="174" t="s">
        <v>8</v>
      </c>
      <c r="AG8" s="174" t="s">
        <v>9</v>
      </c>
    </row>
    <row r="9" spans="1:33" ht="64.5" customHeight="1" x14ac:dyDescent="0.25">
      <c r="A9" s="170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4" t="s">
        <v>10</v>
      </c>
      <c r="Q9" s="170"/>
      <c r="R9" s="174" t="s">
        <v>11</v>
      </c>
      <c r="S9" s="170"/>
      <c r="T9" s="174" t="s">
        <v>12</v>
      </c>
      <c r="U9" s="170"/>
      <c r="V9" s="174" t="s">
        <v>13</v>
      </c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</row>
    <row r="10" spans="1:33" x14ac:dyDescent="0.25">
      <c r="A10" s="170"/>
      <c r="B10" s="170"/>
      <c r="C10" s="170"/>
      <c r="D10" s="170"/>
      <c r="E10" s="170"/>
      <c r="F10" s="170"/>
      <c r="G10" s="170"/>
      <c r="H10" s="170"/>
      <c r="I10" s="170"/>
      <c r="J10" s="2" t="s">
        <v>14</v>
      </c>
      <c r="K10" s="31" t="s">
        <v>15</v>
      </c>
      <c r="L10" s="2" t="s">
        <v>14</v>
      </c>
      <c r="M10" s="2" t="s">
        <v>15</v>
      </c>
      <c r="N10" s="2" t="s">
        <v>14</v>
      </c>
      <c r="O10" s="31" t="s">
        <v>15</v>
      </c>
      <c r="P10" s="2" t="s">
        <v>14</v>
      </c>
      <c r="Q10" s="31" t="s">
        <v>15</v>
      </c>
      <c r="R10" s="2" t="s">
        <v>14</v>
      </c>
      <c r="S10" s="31" t="s">
        <v>15</v>
      </c>
      <c r="T10" s="2" t="s">
        <v>14</v>
      </c>
      <c r="U10" s="31" t="s">
        <v>15</v>
      </c>
      <c r="V10" s="2" t="s">
        <v>14</v>
      </c>
      <c r="W10" s="31" t="s">
        <v>15</v>
      </c>
      <c r="X10" s="2" t="s">
        <v>14</v>
      </c>
      <c r="Y10" s="31" t="s">
        <v>15</v>
      </c>
      <c r="Z10" s="2" t="s">
        <v>14</v>
      </c>
      <c r="AA10" s="2" t="s">
        <v>15</v>
      </c>
      <c r="AB10" s="2" t="s">
        <v>14</v>
      </c>
      <c r="AC10" s="2" t="s">
        <v>15</v>
      </c>
      <c r="AD10" s="2" t="s">
        <v>14</v>
      </c>
      <c r="AE10" s="2" t="s">
        <v>15</v>
      </c>
      <c r="AF10" s="170"/>
      <c r="AG10" s="170"/>
    </row>
    <row r="11" spans="1:33" x14ac:dyDescent="0.25">
      <c r="A11" s="2">
        <v>1</v>
      </c>
      <c r="B11" s="2">
        <v>2</v>
      </c>
      <c r="C11" s="174">
        <v>3</v>
      </c>
      <c r="D11" s="170"/>
      <c r="E11" s="170"/>
      <c r="F11" s="170"/>
      <c r="G11" s="170"/>
      <c r="H11" s="2">
        <v>4</v>
      </c>
      <c r="I11" s="2">
        <v>5</v>
      </c>
      <c r="J11" s="174">
        <v>6</v>
      </c>
      <c r="K11" s="170"/>
      <c r="L11" s="174">
        <v>7</v>
      </c>
      <c r="M11" s="170"/>
      <c r="N11" s="174">
        <v>6</v>
      </c>
      <c r="O11" s="170"/>
      <c r="P11" s="174">
        <v>9</v>
      </c>
      <c r="Q11" s="170"/>
      <c r="R11" s="174">
        <v>10</v>
      </c>
      <c r="S11" s="170"/>
      <c r="T11" s="174">
        <v>11</v>
      </c>
      <c r="U11" s="170"/>
      <c r="V11" s="174">
        <v>12</v>
      </c>
      <c r="W11" s="170"/>
      <c r="X11" s="174" t="s">
        <v>16</v>
      </c>
      <c r="Y11" s="170"/>
      <c r="Z11" s="174" t="s">
        <v>221</v>
      </c>
      <c r="AA11" s="170"/>
      <c r="AB11" s="174" t="s">
        <v>17</v>
      </c>
      <c r="AC11" s="170"/>
      <c r="AD11" s="174" t="s">
        <v>222</v>
      </c>
      <c r="AE11" s="170"/>
      <c r="AF11" s="2">
        <v>17</v>
      </c>
      <c r="AG11" s="2">
        <v>18</v>
      </c>
    </row>
    <row r="12" spans="1:33" x14ac:dyDescent="0.25">
      <c r="A12" s="3"/>
      <c r="B12" s="3"/>
      <c r="C12" s="170"/>
      <c r="D12" s="170"/>
      <c r="E12" s="170"/>
      <c r="F12" s="170"/>
      <c r="G12" s="170"/>
      <c r="H12" s="3"/>
      <c r="I12" s="3"/>
      <c r="J12" s="3"/>
      <c r="K12" s="32"/>
      <c r="L12" s="3"/>
      <c r="M12" s="3"/>
      <c r="N12" s="3"/>
      <c r="O12" s="32"/>
      <c r="P12" s="3"/>
      <c r="Q12" s="32"/>
      <c r="R12" s="3"/>
      <c r="S12" s="32"/>
      <c r="T12" s="3"/>
      <c r="U12" s="32"/>
      <c r="V12" s="3"/>
      <c r="W12" s="32"/>
      <c r="X12" s="3"/>
      <c r="Y12" s="32"/>
      <c r="Z12" s="3"/>
      <c r="AA12" s="3"/>
      <c r="AB12" s="3"/>
      <c r="AC12" s="3"/>
      <c r="AD12" s="3"/>
      <c r="AE12" s="3"/>
      <c r="AF12" s="3"/>
      <c r="AG12" s="3"/>
    </row>
    <row r="13" spans="1:33" ht="25.5" x14ac:dyDescent="0.25">
      <c r="A13" s="4"/>
      <c r="B13" s="8"/>
      <c r="C13" s="4" t="s">
        <v>18</v>
      </c>
      <c r="D13" s="4"/>
      <c r="E13" s="4"/>
      <c r="F13" s="4"/>
      <c r="G13" s="4"/>
      <c r="H13" s="8" t="s">
        <v>19</v>
      </c>
      <c r="I13" s="11"/>
      <c r="J13" s="4"/>
      <c r="K13" s="33"/>
      <c r="L13" s="4"/>
      <c r="M13" s="18"/>
      <c r="N13" s="4"/>
      <c r="O13" s="33"/>
      <c r="P13" s="4"/>
      <c r="Q13" s="33"/>
      <c r="R13" s="4"/>
      <c r="S13" s="33"/>
      <c r="T13" s="4"/>
      <c r="U13" s="33"/>
      <c r="V13" s="4"/>
      <c r="W13" s="33"/>
      <c r="X13" s="4"/>
      <c r="Y13" s="33"/>
      <c r="Z13" s="4"/>
      <c r="AA13" s="4"/>
      <c r="AB13" s="4"/>
      <c r="AC13" s="18"/>
      <c r="AD13" s="4"/>
      <c r="AE13" s="4"/>
      <c r="AF13" s="8"/>
      <c r="AG13" s="8"/>
    </row>
    <row r="14" spans="1:33" x14ac:dyDescent="0.25">
      <c r="A14" s="5"/>
      <c r="B14" s="9"/>
      <c r="C14" s="5" t="s">
        <v>18</v>
      </c>
      <c r="D14" s="5" t="s">
        <v>20</v>
      </c>
      <c r="E14" s="5"/>
      <c r="F14" s="5"/>
      <c r="G14" s="5"/>
      <c r="H14" s="9" t="s">
        <v>21</v>
      </c>
      <c r="I14" s="12"/>
      <c r="J14" s="5"/>
      <c r="K14" s="34"/>
      <c r="L14" s="5"/>
      <c r="M14" s="19"/>
      <c r="N14" s="5"/>
      <c r="O14" s="34"/>
      <c r="P14" s="5"/>
      <c r="Q14" s="34"/>
      <c r="R14" s="5"/>
      <c r="S14" s="34"/>
      <c r="T14" s="5"/>
      <c r="U14" s="34"/>
      <c r="V14" s="5"/>
      <c r="W14" s="34"/>
      <c r="X14" s="5"/>
      <c r="Y14" s="34"/>
      <c r="Z14" s="5"/>
      <c r="AA14" s="5"/>
      <c r="AB14" s="5"/>
      <c r="AC14" s="19"/>
      <c r="AD14" s="5"/>
      <c r="AE14" s="5"/>
      <c r="AF14" s="9"/>
      <c r="AG14" s="9"/>
    </row>
    <row r="15" spans="1:33" ht="38.25" x14ac:dyDescent="0.25">
      <c r="A15" s="175"/>
      <c r="B15" s="176"/>
      <c r="C15" s="175" t="s">
        <v>18</v>
      </c>
      <c r="D15" s="175" t="s">
        <v>20</v>
      </c>
      <c r="E15" s="175" t="s">
        <v>22</v>
      </c>
      <c r="F15" s="175"/>
      <c r="G15" s="175"/>
      <c r="H15" s="177" t="s">
        <v>23</v>
      </c>
      <c r="I15" s="13" t="s">
        <v>24</v>
      </c>
      <c r="J15" s="24">
        <v>1</v>
      </c>
      <c r="K15" s="178">
        <f>K17</f>
        <v>9956880</v>
      </c>
      <c r="L15" s="175"/>
      <c r="M15" s="179">
        <v>0</v>
      </c>
      <c r="N15" s="24">
        <v>1</v>
      </c>
      <c r="O15" s="39">
        <f>O17</f>
        <v>9956880</v>
      </c>
      <c r="P15" s="175"/>
      <c r="Q15" s="178"/>
      <c r="R15" s="175"/>
      <c r="S15" s="178"/>
      <c r="T15" s="175"/>
      <c r="U15" s="178"/>
      <c r="V15" s="17"/>
      <c r="W15" s="39"/>
      <c r="X15" s="17"/>
      <c r="Y15" s="39">
        <v>9690000</v>
      </c>
      <c r="Z15" s="17"/>
      <c r="AA15" s="17"/>
      <c r="AB15" s="17"/>
      <c r="AC15" s="39">
        <v>9690000</v>
      </c>
      <c r="AD15" s="17"/>
      <c r="AE15" s="17"/>
      <c r="AF15" s="176" t="s">
        <v>25</v>
      </c>
      <c r="AG15" s="176"/>
    </row>
    <row r="16" spans="1:33" ht="25.5" x14ac:dyDescent="0.25">
      <c r="A16" s="6"/>
      <c r="B16" s="10"/>
      <c r="C16" s="6" t="s">
        <v>18</v>
      </c>
      <c r="D16" s="6" t="s">
        <v>20</v>
      </c>
      <c r="E16" s="6" t="s">
        <v>22</v>
      </c>
      <c r="F16" s="6">
        <v>203</v>
      </c>
      <c r="G16" s="6"/>
      <c r="H16" s="10" t="s">
        <v>26</v>
      </c>
      <c r="I16" s="14"/>
      <c r="J16" s="6"/>
      <c r="K16" s="35"/>
      <c r="L16" s="6"/>
      <c r="M16" s="20"/>
      <c r="N16" s="6"/>
      <c r="O16" s="35"/>
      <c r="P16" s="6"/>
      <c r="Q16" s="35"/>
      <c r="R16" s="6"/>
      <c r="S16" s="35"/>
      <c r="T16" s="6"/>
      <c r="U16" s="35"/>
      <c r="V16" s="6"/>
      <c r="W16" s="35"/>
      <c r="X16" s="6"/>
      <c r="Y16" s="35"/>
      <c r="Z16" s="6"/>
      <c r="AA16" s="6"/>
      <c r="AB16" s="6"/>
      <c r="AC16" s="35"/>
      <c r="AD16" s="6"/>
      <c r="AE16" s="6"/>
      <c r="AF16" s="10"/>
      <c r="AG16" s="10"/>
    </row>
    <row r="17" spans="1:33" ht="25.5" x14ac:dyDescent="0.25">
      <c r="A17" s="181">
        <v>1</v>
      </c>
      <c r="B17" s="181"/>
      <c r="C17" s="181" t="s">
        <v>18</v>
      </c>
      <c r="D17" s="181" t="s">
        <v>20</v>
      </c>
      <c r="E17" s="181" t="s">
        <v>22</v>
      </c>
      <c r="F17" s="181">
        <v>203</v>
      </c>
      <c r="G17" s="181" t="s">
        <v>27</v>
      </c>
      <c r="H17" s="182" t="s">
        <v>28</v>
      </c>
      <c r="I17" s="15" t="s">
        <v>29</v>
      </c>
      <c r="J17" s="16" t="s">
        <v>30</v>
      </c>
      <c r="K17" s="36">
        <v>9956880</v>
      </c>
      <c r="L17" s="16" t="s">
        <v>31</v>
      </c>
      <c r="M17" s="21">
        <v>0</v>
      </c>
      <c r="N17" s="16" t="s">
        <v>30</v>
      </c>
      <c r="O17" s="36">
        <v>9956880</v>
      </c>
      <c r="P17" s="16" t="s">
        <v>31</v>
      </c>
      <c r="Q17" s="36">
        <v>0</v>
      </c>
      <c r="R17" s="16" t="s">
        <v>32</v>
      </c>
      <c r="S17" s="36">
        <v>2400000</v>
      </c>
      <c r="T17" s="16" t="s">
        <v>33</v>
      </c>
      <c r="U17" s="36">
        <v>3240000</v>
      </c>
      <c r="V17" s="16" t="s">
        <v>44</v>
      </c>
      <c r="W17" s="36">
        <v>4050000</v>
      </c>
      <c r="X17" s="16" t="s">
        <v>30</v>
      </c>
      <c r="Y17" s="36">
        <v>9690000</v>
      </c>
      <c r="Z17" s="16" t="s">
        <v>223</v>
      </c>
      <c r="AA17" s="16" t="s">
        <v>224</v>
      </c>
      <c r="AB17" s="16" t="s">
        <v>30</v>
      </c>
      <c r="AC17" s="36">
        <v>9690000</v>
      </c>
      <c r="AD17" s="16" t="s">
        <v>223</v>
      </c>
      <c r="AE17" s="16" t="s">
        <v>224</v>
      </c>
      <c r="AF17" s="182" t="s">
        <v>25</v>
      </c>
      <c r="AG17" s="15"/>
    </row>
    <row r="18" spans="1:33" x14ac:dyDescent="0.25">
      <c r="A18" s="180" t="s">
        <v>34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22"/>
      <c r="Q18" s="40"/>
      <c r="R18" s="22"/>
      <c r="S18" s="40"/>
      <c r="T18" s="22"/>
      <c r="U18" s="40"/>
      <c r="V18" s="22"/>
      <c r="W18" s="40"/>
      <c r="X18" s="23"/>
      <c r="Y18" s="41"/>
      <c r="Z18" s="43">
        <v>1</v>
      </c>
      <c r="AA18" s="42">
        <v>0.97319999999999995</v>
      </c>
      <c r="AB18" s="23"/>
      <c r="AC18" s="41"/>
      <c r="AD18" s="43">
        <v>1</v>
      </c>
      <c r="AE18" s="42">
        <v>0.97319999999999995</v>
      </c>
      <c r="AF18" s="164"/>
      <c r="AG18" s="164"/>
    </row>
    <row r="19" spans="1:33" x14ac:dyDescent="0.25">
      <c r="A19" s="180" t="s">
        <v>35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22"/>
      <c r="Q19" s="40"/>
      <c r="R19" s="22"/>
      <c r="S19" s="40"/>
      <c r="T19" s="22"/>
      <c r="U19" s="40"/>
      <c r="V19" s="22"/>
      <c r="W19" s="40"/>
      <c r="X19" s="23"/>
      <c r="Y19" s="41"/>
      <c r="Z19" s="22" t="s">
        <v>102</v>
      </c>
      <c r="AA19" s="22" t="s">
        <v>102</v>
      </c>
      <c r="AB19" s="23"/>
      <c r="AC19" s="41"/>
      <c r="AD19" s="22" t="s">
        <v>102</v>
      </c>
      <c r="AE19" s="22" t="s">
        <v>102</v>
      </c>
      <c r="AF19" s="164"/>
      <c r="AG19" s="164"/>
    </row>
    <row r="20" spans="1:33" ht="51" x14ac:dyDescent="0.25">
      <c r="A20" s="175"/>
      <c r="B20" s="176"/>
      <c r="C20" s="175" t="s">
        <v>18</v>
      </c>
      <c r="D20" s="175" t="s">
        <v>20</v>
      </c>
      <c r="E20" s="175" t="s">
        <v>37</v>
      </c>
      <c r="F20" s="175"/>
      <c r="G20" s="175"/>
      <c r="H20" s="177" t="s">
        <v>38</v>
      </c>
      <c r="I20" s="13" t="s">
        <v>39</v>
      </c>
      <c r="J20" s="24">
        <v>1</v>
      </c>
      <c r="K20" s="178">
        <f>SUM(K22:K30)</f>
        <v>189068236</v>
      </c>
      <c r="L20" s="175"/>
      <c r="M20" s="179">
        <v>0</v>
      </c>
      <c r="N20" s="24">
        <v>1</v>
      </c>
      <c r="O20" s="39">
        <f>SUM(O22:O30)</f>
        <v>189068236</v>
      </c>
      <c r="P20" s="175"/>
      <c r="Q20" s="178"/>
      <c r="R20" s="175"/>
      <c r="S20" s="178"/>
      <c r="T20" s="175"/>
      <c r="U20" s="178"/>
      <c r="V20" s="17"/>
      <c r="W20" s="39"/>
      <c r="X20" s="17"/>
      <c r="Y20" s="39">
        <v>124424900</v>
      </c>
      <c r="Z20" s="17"/>
      <c r="AA20" s="17"/>
      <c r="AB20" s="17"/>
      <c r="AC20" s="39">
        <v>124424900</v>
      </c>
      <c r="AD20" s="17"/>
      <c r="AE20" s="17"/>
      <c r="AF20" s="176" t="s">
        <v>25</v>
      </c>
      <c r="AG20" s="176"/>
    </row>
    <row r="21" spans="1:33" ht="38.25" x14ac:dyDescent="0.25">
      <c r="A21" s="6"/>
      <c r="B21" s="10"/>
      <c r="C21" s="6" t="s">
        <v>18</v>
      </c>
      <c r="D21" s="6" t="s">
        <v>20</v>
      </c>
      <c r="E21" s="6" t="s">
        <v>37</v>
      </c>
      <c r="F21" s="6">
        <v>201</v>
      </c>
      <c r="G21" s="6"/>
      <c r="H21" s="10" t="s">
        <v>40</v>
      </c>
      <c r="I21" s="14"/>
      <c r="J21" s="6"/>
      <c r="K21" s="35"/>
      <c r="L21" s="6"/>
      <c r="M21" s="20"/>
      <c r="N21" s="6"/>
      <c r="O21" s="35"/>
      <c r="P21" s="6"/>
      <c r="Q21" s="35"/>
      <c r="R21" s="6"/>
      <c r="S21" s="35"/>
      <c r="T21" s="6"/>
      <c r="U21" s="35"/>
      <c r="V21" s="6"/>
      <c r="W21" s="35"/>
      <c r="X21" s="6"/>
      <c r="Y21" s="35"/>
      <c r="Z21" s="6"/>
      <c r="AA21" s="6"/>
      <c r="AB21" s="6"/>
      <c r="AC21" s="35"/>
      <c r="AD21" s="6"/>
      <c r="AE21" s="6"/>
      <c r="AF21" s="10"/>
      <c r="AG21" s="10"/>
    </row>
    <row r="22" spans="1:33" ht="38.25" x14ac:dyDescent="0.25">
      <c r="A22" s="181">
        <v>2</v>
      </c>
      <c r="B22" s="181"/>
      <c r="C22" s="181" t="s">
        <v>18</v>
      </c>
      <c r="D22" s="181" t="s">
        <v>20</v>
      </c>
      <c r="E22" s="181" t="s">
        <v>37</v>
      </c>
      <c r="F22" s="181">
        <v>201</v>
      </c>
      <c r="G22" s="181" t="s">
        <v>27</v>
      </c>
      <c r="H22" s="182" t="s">
        <v>41</v>
      </c>
      <c r="I22" s="15" t="s">
        <v>42</v>
      </c>
      <c r="J22" s="16" t="s">
        <v>43</v>
      </c>
      <c r="K22" s="36">
        <v>29370000</v>
      </c>
      <c r="L22" s="16" t="s">
        <v>31</v>
      </c>
      <c r="M22" s="21">
        <v>0</v>
      </c>
      <c r="N22" s="16" t="s">
        <v>43</v>
      </c>
      <c r="O22" s="36">
        <v>29370000</v>
      </c>
      <c r="P22" s="16" t="s">
        <v>44</v>
      </c>
      <c r="Q22" s="36">
        <v>2190000</v>
      </c>
      <c r="R22" s="16" t="s">
        <v>45</v>
      </c>
      <c r="S22" s="36">
        <v>2400000</v>
      </c>
      <c r="T22" s="16" t="s">
        <v>30</v>
      </c>
      <c r="U22" s="36">
        <v>5280000</v>
      </c>
      <c r="V22" s="16" t="s">
        <v>45</v>
      </c>
      <c r="W22" s="36">
        <v>2400000</v>
      </c>
      <c r="X22" s="16" t="s">
        <v>199</v>
      </c>
      <c r="Y22" s="36">
        <v>12270000</v>
      </c>
      <c r="Z22" s="16" t="s">
        <v>225</v>
      </c>
      <c r="AA22" s="16" t="s">
        <v>226</v>
      </c>
      <c r="AB22" s="16" t="s">
        <v>199</v>
      </c>
      <c r="AC22" s="36">
        <v>12270000</v>
      </c>
      <c r="AD22" s="16" t="s">
        <v>225</v>
      </c>
      <c r="AE22" s="16" t="s">
        <v>226</v>
      </c>
      <c r="AF22" s="182" t="s">
        <v>25</v>
      </c>
      <c r="AG22" s="15"/>
    </row>
    <row r="23" spans="1:33" ht="38.25" x14ac:dyDescent="0.25">
      <c r="A23" s="181">
        <v>3</v>
      </c>
      <c r="B23" s="181"/>
      <c r="C23" s="181" t="s">
        <v>18</v>
      </c>
      <c r="D23" s="181" t="s">
        <v>20</v>
      </c>
      <c r="E23" s="181" t="s">
        <v>37</v>
      </c>
      <c r="F23" s="181">
        <v>201</v>
      </c>
      <c r="G23" s="181" t="s">
        <v>22</v>
      </c>
      <c r="H23" s="182" t="s">
        <v>46</v>
      </c>
      <c r="I23" s="15" t="s">
        <v>47</v>
      </c>
      <c r="J23" s="16" t="s">
        <v>43</v>
      </c>
      <c r="K23" s="36">
        <v>11000000</v>
      </c>
      <c r="L23" s="16" t="s">
        <v>31</v>
      </c>
      <c r="M23" s="21">
        <v>0</v>
      </c>
      <c r="N23" s="16" t="s">
        <v>43</v>
      </c>
      <c r="O23" s="36">
        <v>11000000</v>
      </c>
      <c r="P23" s="16" t="s">
        <v>31</v>
      </c>
      <c r="Q23" s="36">
        <v>0</v>
      </c>
      <c r="R23" s="16" t="s">
        <v>31</v>
      </c>
      <c r="S23" s="36">
        <v>0</v>
      </c>
      <c r="T23" s="16" t="s">
        <v>43</v>
      </c>
      <c r="U23" s="36">
        <v>10994000</v>
      </c>
      <c r="V23" s="16" t="s">
        <v>31</v>
      </c>
      <c r="W23" s="36">
        <v>0</v>
      </c>
      <c r="X23" s="16" t="s">
        <v>43</v>
      </c>
      <c r="Y23" s="36">
        <v>10994000</v>
      </c>
      <c r="Z23" s="16" t="s">
        <v>223</v>
      </c>
      <c r="AA23" s="16" t="s">
        <v>227</v>
      </c>
      <c r="AB23" s="16" t="s">
        <v>43</v>
      </c>
      <c r="AC23" s="36">
        <v>10994000</v>
      </c>
      <c r="AD23" s="16" t="s">
        <v>223</v>
      </c>
      <c r="AE23" s="16" t="s">
        <v>227</v>
      </c>
      <c r="AF23" s="182" t="s">
        <v>25</v>
      </c>
      <c r="AG23" s="15"/>
    </row>
    <row r="24" spans="1:33" ht="38.25" x14ac:dyDescent="0.25">
      <c r="A24" s="181">
        <v>4</v>
      </c>
      <c r="B24" s="181"/>
      <c r="C24" s="181" t="s">
        <v>18</v>
      </c>
      <c r="D24" s="181" t="s">
        <v>20</v>
      </c>
      <c r="E24" s="181" t="s">
        <v>37</v>
      </c>
      <c r="F24" s="181">
        <v>201</v>
      </c>
      <c r="G24" s="181" t="s">
        <v>48</v>
      </c>
      <c r="H24" s="182" t="s">
        <v>49</v>
      </c>
      <c r="I24" s="15" t="s">
        <v>50</v>
      </c>
      <c r="J24" s="16" t="s">
        <v>51</v>
      </c>
      <c r="K24" s="36">
        <v>49803900</v>
      </c>
      <c r="L24" s="16" t="s">
        <v>31</v>
      </c>
      <c r="M24" s="21">
        <v>0</v>
      </c>
      <c r="N24" s="16" t="s">
        <v>51</v>
      </c>
      <c r="O24" s="36">
        <v>49803900</v>
      </c>
      <c r="P24" s="16" t="s">
        <v>31</v>
      </c>
      <c r="Q24" s="36">
        <v>0</v>
      </c>
      <c r="R24" s="16" t="s">
        <v>31</v>
      </c>
      <c r="S24" s="36">
        <v>0</v>
      </c>
      <c r="T24" s="16" t="s">
        <v>51</v>
      </c>
      <c r="U24" s="36">
        <v>36600000</v>
      </c>
      <c r="V24" s="16" t="s">
        <v>31</v>
      </c>
      <c r="W24" s="36">
        <v>0</v>
      </c>
      <c r="X24" s="16" t="s">
        <v>51</v>
      </c>
      <c r="Y24" s="36">
        <v>36600000</v>
      </c>
      <c r="Z24" s="16" t="s">
        <v>223</v>
      </c>
      <c r="AA24" s="16" t="s">
        <v>228</v>
      </c>
      <c r="AB24" s="16" t="s">
        <v>51</v>
      </c>
      <c r="AC24" s="36">
        <v>36600000</v>
      </c>
      <c r="AD24" s="16" t="s">
        <v>223</v>
      </c>
      <c r="AE24" s="16" t="s">
        <v>228</v>
      </c>
      <c r="AF24" s="182" t="s">
        <v>25</v>
      </c>
      <c r="AG24" s="15"/>
    </row>
    <row r="25" spans="1:33" ht="25.5" x14ac:dyDescent="0.25">
      <c r="A25" s="181">
        <v>5</v>
      </c>
      <c r="B25" s="181"/>
      <c r="C25" s="181" t="s">
        <v>18</v>
      </c>
      <c r="D25" s="181" t="s">
        <v>20</v>
      </c>
      <c r="E25" s="181" t="s">
        <v>37</v>
      </c>
      <c r="F25" s="181">
        <v>201</v>
      </c>
      <c r="G25" s="181" t="s">
        <v>37</v>
      </c>
      <c r="H25" s="182" t="s">
        <v>52</v>
      </c>
      <c r="I25" s="15" t="s">
        <v>53</v>
      </c>
      <c r="J25" s="16" t="s">
        <v>54</v>
      </c>
      <c r="K25" s="36">
        <v>29979360</v>
      </c>
      <c r="L25" s="16" t="s">
        <v>31</v>
      </c>
      <c r="M25" s="21">
        <v>0</v>
      </c>
      <c r="N25" s="16" t="s">
        <v>54</v>
      </c>
      <c r="O25" s="36">
        <v>29979360</v>
      </c>
      <c r="P25" s="16" t="s">
        <v>31</v>
      </c>
      <c r="Q25" s="36">
        <v>0</v>
      </c>
      <c r="R25" s="16" t="s">
        <v>55</v>
      </c>
      <c r="S25" s="36">
        <v>0</v>
      </c>
      <c r="T25" s="16" t="s">
        <v>56</v>
      </c>
      <c r="U25" s="36">
        <v>5194400</v>
      </c>
      <c r="V25" s="16" t="s">
        <v>194</v>
      </c>
      <c r="W25" s="36">
        <v>1587000</v>
      </c>
      <c r="X25" s="16" t="s">
        <v>68</v>
      </c>
      <c r="Y25" s="36">
        <v>6781400</v>
      </c>
      <c r="Z25" s="16" t="s">
        <v>229</v>
      </c>
      <c r="AA25" s="16" t="s">
        <v>230</v>
      </c>
      <c r="AB25" s="16" t="s">
        <v>68</v>
      </c>
      <c r="AC25" s="36">
        <v>6781400</v>
      </c>
      <c r="AD25" s="16" t="s">
        <v>229</v>
      </c>
      <c r="AE25" s="16" t="s">
        <v>230</v>
      </c>
      <c r="AF25" s="182" t="s">
        <v>25</v>
      </c>
      <c r="AG25" s="15"/>
    </row>
    <row r="26" spans="1:33" ht="25.5" x14ac:dyDescent="0.25">
      <c r="A26" s="181">
        <v>6</v>
      </c>
      <c r="B26" s="181"/>
      <c r="C26" s="181" t="s">
        <v>18</v>
      </c>
      <c r="D26" s="181" t="s">
        <v>20</v>
      </c>
      <c r="E26" s="181" t="s">
        <v>37</v>
      </c>
      <c r="F26" s="181">
        <v>201</v>
      </c>
      <c r="G26" s="181" t="s">
        <v>57</v>
      </c>
      <c r="H26" s="182" t="s">
        <v>58</v>
      </c>
      <c r="I26" s="15" t="s">
        <v>59</v>
      </c>
      <c r="J26" s="16" t="s">
        <v>60</v>
      </c>
      <c r="K26" s="36">
        <v>9984220</v>
      </c>
      <c r="L26" s="16" t="s">
        <v>31</v>
      </c>
      <c r="M26" s="21">
        <v>0</v>
      </c>
      <c r="N26" s="16" t="s">
        <v>60</v>
      </c>
      <c r="O26" s="36">
        <v>9984220</v>
      </c>
      <c r="P26" s="16" t="s">
        <v>31</v>
      </c>
      <c r="Q26" s="36">
        <v>0</v>
      </c>
      <c r="R26" s="16" t="s">
        <v>31</v>
      </c>
      <c r="S26" s="36">
        <v>0</v>
      </c>
      <c r="T26" s="16" t="s">
        <v>61</v>
      </c>
      <c r="U26" s="36">
        <v>7500000</v>
      </c>
      <c r="V26" s="16" t="s">
        <v>31</v>
      </c>
      <c r="W26" s="36">
        <v>0</v>
      </c>
      <c r="X26" s="16" t="s">
        <v>61</v>
      </c>
      <c r="Y26" s="36">
        <v>7500000</v>
      </c>
      <c r="Z26" s="16" t="s">
        <v>231</v>
      </c>
      <c r="AA26" s="16" t="s">
        <v>232</v>
      </c>
      <c r="AB26" s="16" t="s">
        <v>61</v>
      </c>
      <c r="AC26" s="36">
        <v>7500000</v>
      </c>
      <c r="AD26" s="16" t="s">
        <v>231</v>
      </c>
      <c r="AE26" s="16" t="s">
        <v>232</v>
      </c>
      <c r="AF26" s="182" t="s">
        <v>25</v>
      </c>
      <c r="AG26" s="15"/>
    </row>
    <row r="27" spans="1:33" ht="25.5" x14ac:dyDescent="0.25">
      <c r="A27" s="181">
        <v>7</v>
      </c>
      <c r="B27" s="181"/>
      <c r="C27" s="181" t="s">
        <v>18</v>
      </c>
      <c r="D27" s="181" t="s">
        <v>20</v>
      </c>
      <c r="E27" s="181" t="s">
        <v>37</v>
      </c>
      <c r="F27" s="181">
        <v>201</v>
      </c>
      <c r="G27" s="181" t="s">
        <v>62</v>
      </c>
      <c r="H27" s="182" t="s">
        <v>63</v>
      </c>
      <c r="I27" s="15" t="s">
        <v>64</v>
      </c>
      <c r="J27" s="16" t="s">
        <v>60</v>
      </c>
      <c r="K27" s="36">
        <v>14048392</v>
      </c>
      <c r="L27" s="16" t="s">
        <v>31</v>
      </c>
      <c r="M27" s="21">
        <v>0</v>
      </c>
      <c r="N27" s="16" t="s">
        <v>60</v>
      </c>
      <c r="O27" s="36">
        <v>14048392</v>
      </c>
      <c r="P27" s="16" t="s">
        <v>31</v>
      </c>
      <c r="Q27" s="36">
        <v>0</v>
      </c>
      <c r="R27" s="16" t="s">
        <v>31</v>
      </c>
      <c r="S27" s="36">
        <v>0</v>
      </c>
      <c r="T27" s="16" t="s">
        <v>60</v>
      </c>
      <c r="U27" s="36">
        <v>12388500</v>
      </c>
      <c r="V27" s="16" t="s">
        <v>31</v>
      </c>
      <c r="W27" s="36">
        <v>0</v>
      </c>
      <c r="X27" s="16" t="s">
        <v>60</v>
      </c>
      <c r="Y27" s="36">
        <v>12388500</v>
      </c>
      <c r="Z27" s="16" t="s">
        <v>223</v>
      </c>
      <c r="AA27" s="16" t="s">
        <v>233</v>
      </c>
      <c r="AB27" s="16" t="s">
        <v>60</v>
      </c>
      <c r="AC27" s="36">
        <v>12388500</v>
      </c>
      <c r="AD27" s="16" t="s">
        <v>223</v>
      </c>
      <c r="AE27" s="16" t="s">
        <v>233</v>
      </c>
      <c r="AF27" s="182" t="s">
        <v>25</v>
      </c>
      <c r="AG27" s="15"/>
    </row>
    <row r="28" spans="1:33" ht="25.5" x14ac:dyDescent="0.25">
      <c r="A28" s="181">
        <v>8</v>
      </c>
      <c r="B28" s="181"/>
      <c r="C28" s="181" t="s">
        <v>18</v>
      </c>
      <c r="D28" s="181" t="s">
        <v>20</v>
      </c>
      <c r="E28" s="181" t="s">
        <v>37</v>
      </c>
      <c r="F28" s="181">
        <v>201</v>
      </c>
      <c r="G28" s="181" t="s">
        <v>65</v>
      </c>
      <c r="H28" s="182" t="s">
        <v>66</v>
      </c>
      <c r="I28" s="15" t="s">
        <v>67</v>
      </c>
      <c r="J28" s="16" t="s">
        <v>68</v>
      </c>
      <c r="K28" s="36">
        <v>5333000</v>
      </c>
      <c r="L28" s="16" t="s">
        <v>31</v>
      </c>
      <c r="M28" s="21">
        <v>0</v>
      </c>
      <c r="N28" s="16" t="s">
        <v>68</v>
      </c>
      <c r="O28" s="36">
        <v>5333000</v>
      </c>
      <c r="P28" s="16" t="s">
        <v>31</v>
      </c>
      <c r="Q28" s="36">
        <v>0</v>
      </c>
      <c r="R28" s="16" t="s">
        <v>31</v>
      </c>
      <c r="S28" s="36">
        <v>0</v>
      </c>
      <c r="T28" s="16" t="s">
        <v>31</v>
      </c>
      <c r="U28" s="36">
        <v>0</v>
      </c>
      <c r="V28" s="16" t="s">
        <v>195</v>
      </c>
      <c r="W28" s="36">
        <v>3729000</v>
      </c>
      <c r="X28" s="16" t="s">
        <v>195</v>
      </c>
      <c r="Y28" s="36">
        <v>3729000</v>
      </c>
      <c r="Z28" s="16" t="s">
        <v>234</v>
      </c>
      <c r="AA28" s="16" t="s">
        <v>235</v>
      </c>
      <c r="AB28" s="16" t="s">
        <v>195</v>
      </c>
      <c r="AC28" s="36">
        <v>3729000</v>
      </c>
      <c r="AD28" s="16" t="s">
        <v>234</v>
      </c>
      <c r="AE28" s="16" t="s">
        <v>235</v>
      </c>
      <c r="AF28" s="182" t="s">
        <v>25</v>
      </c>
      <c r="AG28" s="15"/>
    </row>
    <row r="29" spans="1:33" ht="25.5" x14ac:dyDescent="0.25">
      <c r="A29" s="6"/>
      <c r="B29" s="10"/>
      <c r="C29" s="6" t="s">
        <v>18</v>
      </c>
      <c r="D29" s="6" t="s">
        <v>20</v>
      </c>
      <c r="E29" s="6" t="s">
        <v>37</v>
      </c>
      <c r="F29" s="6">
        <v>202</v>
      </c>
      <c r="G29" s="6"/>
      <c r="H29" s="10" t="s">
        <v>69</v>
      </c>
      <c r="I29" s="14"/>
      <c r="J29" s="6"/>
      <c r="K29" s="35"/>
      <c r="L29" s="6"/>
      <c r="M29" s="20"/>
      <c r="N29" s="6"/>
      <c r="O29" s="35"/>
      <c r="P29" s="6"/>
      <c r="Q29" s="35"/>
      <c r="R29" s="6"/>
      <c r="S29" s="35"/>
      <c r="T29" s="6"/>
      <c r="U29" s="35"/>
      <c r="V29" s="6"/>
      <c r="W29" s="35"/>
      <c r="X29" s="6"/>
      <c r="Y29" s="35"/>
      <c r="Z29" s="6"/>
      <c r="AA29" s="6"/>
      <c r="AB29" s="6"/>
      <c r="AC29" s="35"/>
      <c r="AD29" s="6"/>
      <c r="AE29" s="6"/>
      <c r="AF29" s="10"/>
      <c r="AG29" s="10"/>
    </row>
    <row r="30" spans="1:33" ht="25.5" x14ac:dyDescent="0.25">
      <c r="A30" s="181">
        <v>9</v>
      </c>
      <c r="B30" s="181"/>
      <c r="C30" s="181" t="s">
        <v>18</v>
      </c>
      <c r="D30" s="181" t="s">
        <v>20</v>
      </c>
      <c r="E30" s="181" t="s">
        <v>37</v>
      </c>
      <c r="F30" s="181">
        <v>202</v>
      </c>
      <c r="G30" s="181" t="s">
        <v>27</v>
      </c>
      <c r="H30" s="182" t="s">
        <v>70</v>
      </c>
      <c r="I30" s="15" t="s">
        <v>71</v>
      </c>
      <c r="J30" s="16" t="s">
        <v>204</v>
      </c>
      <c r="K30" s="36">
        <v>39549364</v>
      </c>
      <c r="L30" s="16" t="s">
        <v>31</v>
      </c>
      <c r="M30" s="21">
        <v>0</v>
      </c>
      <c r="N30" s="16" t="s">
        <v>204</v>
      </c>
      <c r="O30" s="36">
        <v>39549364</v>
      </c>
      <c r="P30" s="16" t="s">
        <v>44</v>
      </c>
      <c r="Q30" s="36">
        <v>0</v>
      </c>
      <c r="R30" s="16" t="s">
        <v>205</v>
      </c>
      <c r="S30" s="36">
        <v>33162000</v>
      </c>
      <c r="T30" s="16" t="s">
        <v>55</v>
      </c>
      <c r="U30" s="36">
        <v>1000000</v>
      </c>
      <c r="V30" s="16" t="s">
        <v>31</v>
      </c>
      <c r="W30" s="36">
        <v>0</v>
      </c>
      <c r="X30" s="16" t="s">
        <v>206</v>
      </c>
      <c r="Y30" s="36">
        <v>34162000</v>
      </c>
      <c r="Z30" s="16" t="s">
        <v>236</v>
      </c>
      <c r="AA30" s="16" t="s">
        <v>237</v>
      </c>
      <c r="AB30" s="16" t="s">
        <v>206</v>
      </c>
      <c r="AC30" s="36">
        <v>34162000</v>
      </c>
      <c r="AD30" s="16" t="s">
        <v>236</v>
      </c>
      <c r="AE30" s="16" t="s">
        <v>237</v>
      </c>
      <c r="AF30" s="182" t="s">
        <v>25</v>
      </c>
      <c r="AG30" s="15"/>
    </row>
    <row r="31" spans="1:33" x14ac:dyDescent="0.25">
      <c r="A31" s="180" t="s">
        <v>34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22"/>
      <c r="Q31" s="40"/>
      <c r="R31" s="22"/>
      <c r="S31" s="40"/>
      <c r="T31" s="22"/>
      <c r="U31" s="40"/>
      <c r="V31" s="22"/>
      <c r="W31" s="40"/>
      <c r="X31" s="23"/>
      <c r="Y31" s="41"/>
      <c r="Z31" s="43">
        <v>0.79</v>
      </c>
      <c r="AA31" s="42">
        <v>0.69679999999999997</v>
      </c>
      <c r="AB31" s="23"/>
      <c r="AC31" s="41"/>
      <c r="AD31" s="43">
        <v>0.79</v>
      </c>
      <c r="AE31" s="42">
        <v>0.69679999999999997</v>
      </c>
      <c r="AF31" s="164"/>
      <c r="AG31" s="164"/>
    </row>
    <row r="32" spans="1:33" x14ac:dyDescent="0.25">
      <c r="A32" s="180" t="s">
        <v>35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22"/>
      <c r="Q32" s="40"/>
      <c r="R32" s="22"/>
      <c r="S32" s="40"/>
      <c r="T32" s="22"/>
      <c r="U32" s="40"/>
      <c r="V32" s="22"/>
      <c r="W32" s="40"/>
      <c r="X32" s="23"/>
      <c r="Y32" s="41"/>
      <c r="Z32" s="22" t="s">
        <v>94</v>
      </c>
      <c r="AA32" s="22" t="s">
        <v>72</v>
      </c>
      <c r="AB32" s="23"/>
      <c r="AC32" s="41"/>
      <c r="AD32" s="22" t="s">
        <v>94</v>
      </c>
      <c r="AE32" s="22" t="s">
        <v>72</v>
      </c>
      <c r="AF32" s="164"/>
      <c r="AG32" s="164"/>
    </row>
    <row r="33" spans="1:33" ht="25.5" x14ac:dyDescent="0.25">
      <c r="A33" s="175"/>
      <c r="B33" s="176"/>
      <c r="C33" s="175" t="s">
        <v>18</v>
      </c>
      <c r="D33" s="175" t="s">
        <v>20</v>
      </c>
      <c r="E33" s="175" t="s">
        <v>57</v>
      </c>
      <c r="F33" s="175"/>
      <c r="G33" s="175"/>
      <c r="H33" s="177" t="s">
        <v>73</v>
      </c>
      <c r="I33" s="13" t="s">
        <v>74</v>
      </c>
      <c r="J33" s="24">
        <v>0.78</v>
      </c>
      <c r="K33" s="178">
        <f>SUM(K35:K37)</f>
        <v>85487100</v>
      </c>
      <c r="L33" s="175"/>
      <c r="M33" s="179">
        <v>0</v>
      </c>
      <c r="N33" s="24">
        <v>0.78</v>
      </c>
      <c r="O33" s="39">
        <f>SUM(O35:O37)</f>
        <v>85487100</v>
      </c>
      <c r="P33" s="175"/>
      <c r="Q33" s="178"/>
      <c r="R33" s="175"/>
      <c r="S33" s="178"/>
      <c r="T33" s="175"/>
      <c r="U33" s="178"/>
      <c r="V33" s="17"/>
      <c r="W33" s="39"/>
      <c r="X33" s="17"/>
      <c r="Y33" s="39">
        <v>80123230</v>
      </c>
      <c r="Z33" s="17"/>
      <c r="AA33" s="17"/>
      <c r="AB33" s="17"/>
      <c r="AC33" s="39">
        <v>80123230</v>
      </c>
      <c r="AD33" s="17"/>
      <c r="AE33" s="17"/>
      <c r="AF33" s="176" t="s">
        <v>25</v>
      </c>
      <c r="AG33" s="176"/>
    </row>
    <row r="34" spans="1:33" x14ac:dyDescent="0.25">
      <c r="A34" s="6"/>
      <c r="B34" s="10"/>
      <c r="C34" s="6" t="s">
        <v>18</v>
      </c>
      <c r="D34" s="6" t="s">
        <v>20</v>
      </c>
      <c r="E34" s="6" t="s">
        <v>57</v>
      </c>
      <c r="F34" s="6">
        <v>202</v>
      </c>
      <c r="G34" s="6"/>
      <c r="H34" s="10" t="s">
        <v>75</v>
      </c>
      <c r="I34" s="14"/>
      <c r="J34" s="6"/>
      <c r="K34" s="35"/>
      <c r="L34" s="6"/>
      <c r="M34" s="20"/>
      <c r="N34" s="6"/>
      <c r="O34" s="35"/>
      <c r="P34" s="6"/>
      <c r="Q34" s="35"/>
      <c r="R34" s="6"/>
      <c r="S34" s="35"/>
      <c r="T34" s="6"/>
      <c r="U34" s="35"/>
      <c r="V34" s="6"/>
      <c r="W34" s="35"/>
      <c r="X34" s="6"/>
      <c r="Y34" s="35"/>
      <c r="Z34" s="6"/>
      <c r="AA34" s="6"/>
      <c r="AB34" s="6"/>
      <c r="AC34" s="35"/>
      <c r="AD34" s="6"/>
      <c r="AE34" s="6"/>
      <c r="AF34" s="10"/>
      <c r="AG34" s="10"/>
    </row>
    <row r="35" spans="1:33" ht="25.5" x14ac:dyDescent="0.25">
      <c r="A35" s="181">
        <v>10</v>
      </c>
      <c r="B35" s="181"/>
      <c r="C35" s="181" t="s">
        <v>18</v>
      </c>
      <c r="D35" s="181" t="s">
        <v>20</v>
      </c>
      <c r="E35" s="181" t="s">
        <v>57</v>
      </c>
      <c r="F35" s="181">
        <v>202</v>
      </c>
      <c r="G35" s="181" t="s">
        <v>27</v>
      </c>
      <c r="H35" s="182" t="s">
        <v>76</v>
      </c>
      <c r="I35" s="15" t="s">
        <v>77</v>
      </c>
      <c r="J35" s="16" t="s">
        <v>207</v>
      </c>
      <c r="K35" s="36">
        <v>49999795</v>
      </c>
      <c r="L35" s="16" t="s">
        <v>31</v>
      </c>
      <c r="M35" s="21">
        <v>0</v>
      </c>
      <c r="N35" s="16" t="s">
        <v>207</v>
      </c>
      <c r="O35" s="36">
        <v>49999795</v>
      </c>
      <c r="P35" s="16" t="s">
        <v>31</v>
      </c>
      <c r="Q35" s="36">
        <v>0</v>
      </c>
      <c r="R35" s="16" t="s">
        <v>208</v>
      </c>
      <c r="S35" s="36">
        <v>17100000</v>
      </c>
      <c r="T35" s="16" t="s">
        <v>209</v>
      </c>
      <c r="U35" s="36">
        <v>16480130</v>
      </c>
      <c r="V35" s="16" t="s">
        <v>210</v>
      </c>
      <c r="W35" s="36">
        <v>15803100</v>
      </c>
      <c r="X35" s="16" t="s">
        <v>207</v>
      </c>
      <c r="Y35" s="36">
        <v>49383230</v>
      </c>
      <c r="Z35" s="16" t="s">
        <v>223</v>
      </c>
      <c r="AA35" s="16" t="s">
        <v>238</v>
      </c>
      <c r="AB35" s="16" t="s">
        <v>207</v>
      </c>
      <c r="AC35" s="36">
        <v>49383230</v>
      </c>
      <c r="AD35" s="16" t="s">
        <v>223</v>
      </c>
      <c r="AE35" s="16" t="s">
        <v>238</v>
      </c>
      <c r="AF35" s="182" t="s">
        <v>25</v>
      </c>
      <c r="AG35" s="15"/>
    </row>
    <row r="36" spans="1:33" ht="38.25" x14ac:dyDescent="0.25">
      <c r="A36" s="181">
        <v>11</v>
      </c>
      <c r="B36" s="181"/>
      <c r="C36" s="181" t="s">
        <v>18</v>
      </c>
      <c r="D36" s="181" t="s">
        <v>20</v>
      </c>
      <c r="E36" s="181" t="s">
        <v>57</v>
      </c>
      <c r="F36" s="181">
        <v>202</v>
      </c>
      <c r="G36" s="181" t="s">
        <v>48</v>
      </c>
      <c r="H36" s="182" t="s">
        <v>78</v>
      </c>
      <c r="I36" s="15" t="s">
        <v>79</v>
      </c>
      <c r="J36" s="16" t="s">
        <v>211</v>
      </c>
      <c r="K36" s="36">
        <v>15499680</v>
      </c>
      <c r="L36" s="16" t="s">
        <v>80</v>
      </c>
      <c r="M36" s="21">
        <v>0</v>
      </c>
      <c r="N36" s="16" t="s">
        <v>211</v>
      </c>
      <c r="O36" s="36">
        <v>15499680</v>
      </c>
      <c r="P36" s="16" t="s">
        <v>81</v>
      </c>
      <c r="Q36" s="36">
        <v>0</v>
      </c>
      <c r="R36" s="16" t="s">
        <v>82</v>
      </c>
      <c r="S36" s="36">
        <v>2000000</v>
      </c>
      <c r="T36" s="16" t="s">
        <v>212</v>
      </c>
      <c r="U36" s="36">
        <v>6000000</v>
      </c>
      <c r="V36" s="16" t="s">
        <v>213</v>
      </c>
      <c r="W36" s="36">
        <v>3700000</v>
      </c>
      <c r="X36" s="16" t="s">
        <v>214</v>
      </c>
      <c r="Y36" s="36">
        <v>11700000</v>
      </c>
      <c r="Z36" s="16" t="s">
        <v>239</v>
      </c>
      <c r="AA36" s="16" t="s">
        <v>240</v>
      </c>
      <c r="AB36" s="16" t="s">
        <v>214</v>
      </c>
      <c r="AC36" s="36">
        <v>11700000</v>
      </c>
      <c r="AD36" s="16" t="s">
        <v>239</v>
      </c>
      <c r="AE36" s="16" t="s">
        <v>240</v>
      </c>
      <c r="AF36" s="182" t="s">
        <v>25</v>
      </c>
      <c r="AG36" s="15"/>
    </row>
    <row r="37" spans="1:33" ht="25.5" x14ac:dyDescent="0.25">
      <c r="A37" s="181">
        <v>12</v>
      </c>
      <c r="B37" s="181"/>
      <c r="C37" s="181" t="s">
        <v>18</v>
      </c>
      <c r="D37" s="181" t="s">
        <v>20</v>
      </c>
      <c r="E37" s="181" t="s">
        <v>57</v>
      </c>
      <c r="F37" s="181">
        <v>202</v>
      </c>
      <c r="G37" s="181" t="s">
        <v>37</v>
      </c>
      <c r="H37" s="182" t="s">
        <v>83</v>
      </c>
      <c r="I37" s="15" t="s">
        <v>84</v>
      </c>
      <c r="J37" s="16" t="s">
        <v>215</v>
      </c>
      <c r="K37" s="36">
        <v>19987625</v>
      </c>
      <c r="L37" s="16" t="s">
        <v>31</v>
      </c>
      <c r="M37" s="21">
        <v>0</v>
      </c>
      <c r="N37" s="16" t="s">
        <v>215</v>
      </c>
      <c r="O37" s="36">
        <v>19987625</v>
      </c>
      <c r="P37" s="16" t="s">
        <v>31</v>
      </c>
      <c r="Q37" s="36">
        <v>0</v>
      </c>
      <c r="R37" s="16" t="s">
        <v>216</v>
      </c>
      <c r="S37" s="36">
        <v>10000000</v>
      </c>
      <c r="T37" s="16" t="s">
        <v>85</v>
      </c>
      <c r="U37" s="36">
        <v>900</v>
      </c>
      <c r="V37" s="16" t="s">
        <v>217</v>
      </c>
      <c r="W37" s="36">
        <v>8140000</v>
      </c>
      <c r="X37" s="16" t="s">
        <v>218</v>
      </c>
      <c r="Y37" s="36">
        <v>19040000</v>
      </c>
      <c r="Z37" s="16" t="s">
        <v>241</v>
      </c>
      <c r="AA37" s="16" t="s">
        <v>242</v>
      </c>
      <c r="AB37" s="16" t="s">
        <v>218</v>
      </c>
      <c r="AC37" s="36">
        <v>19040000</v>
      </c>
      <c r="AD37" s="16" t="s">
        <v>241</v>
      </c>
      <c r="AE37" s="16" t="s">
        <v>242</v>
      </c>
      <c r="AF37" s="182" t="s">
        <v>25</v>
      </c>
      <c r="AG37" s="15"/>
    </row>
    <row r="38" spans="1:33" x14ac:dyDescent="0.25">
      <c r="A38" s="180" t="s">
        <v>34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22"/>
      <c r="Q38" s="40"/>
      <c r="R38" s="22"/>
      <c r="S38" s="40"/>
      <c r="T38" s="22"/>
      <c r="U38" s="40"/>
      <c r="V38" s="22"/>
      <c r="W38" s="40"/>
      <c r="X38" s="23"/>
      <c r="Y38" s="41"/>
      <c r="Z38" s="42">
        <v>0.94289999999999996</v>
      </c>
      <c r="AA38" s="42">
        <v>0.89839999999999998</v>
      </c>
      <c r="AB38" s="23"/>
      <c r="AC38" s="41"/>
      <c r="AD38" s="42">
        <v>0.94289999999999996</v>
      </c>
      <c r="AE38" s="42">
        <v>0.89839999999999998</v>
      </c>
      <c r="AF38" s="164"/>
      <c r="AG38" s="164"/>
    </row>
    <row r="39" spans="1:33" x14ac:dyDescent="0.25">
      <c r="A39" s="180" t="s">
        <v>35</v>
      </c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22"/>
      <c r="Q39" s="40"/>
      <c r="R39" s="22"/>
      <c r="S39" s="40"/>
      <c r="T39" s="22"/>
      <c r="U39" s="40"/>
      <c r="V39" s="22"/>
      <c r="W39" s="40"/>
      <c r="X39" s="23"/>
      <c r="Y39" s="41"/>
      <c r="Z39" s="22" t="s">
        <v>102</v>
      </c>
      <c r="AA39" s="22" t="s">
        <v>94</v>
      </c>
      <c r="AB39" s="23"/>
      <c r="AC39" s="41"/>
      <c r="AD39" s="22" t="s">
        <v>102</v>
      </c>
      <c r="AE39" s="22" t="s">
        <v>94</v>
      </c>
      <c r="AF39" s="164"/>
      <c r="AG39" s="164"/>
    </row>
    <row r="40" spans="1:33" ht="25.5" x14ac:dyDescent="0.25">
      <c r="A40" s="175"/>
      <c r="B40" s="176"/>
      <c r="C40" s="175" t="s">
        <v>18</v>
      </c>
      <c r="D40" s="175" t="s">
        <v>20</v>
      </c>
      <c r="E40" s="175" t="s">
        <v>20</v>
      </c>
      <c r="F40" s="175"/>
      <c r="G40" s="175"/>
      <c r="H40" s="177" t="s">
        <v>86</v>
      </c>
      <c r="I40" s="13" t="s">
        <v>87</v>
      </c>
      <c r="J40" s="24">
        <v>1</v>
      </c>
      <c r="K40" s="178">
        <f>K42</f>
        <v>50000000</v>
      </c>
      <c r="L40" s="175"/>
      <c r="M40" s="179">
        <v>0</v>
      </c>
      <c r="N40" s="24">
        <v>1</v>
      </c>
      <c r="O40" s="39">
        <f>O42</f>
        <v>50000000</v>
      </c>
      <c r="P40" s="175"/>
      <c r="Q40" s="178"/>
      <c r="R40" s="175"/>
      <c r="S40" s="178"/>
      <c r="T40" s="175"/>
      <c r="U40" s="178"/>
      <c r="V40" s="17"/>
      <c r="W40" s="39"/>
      <c r="X40" s="17"/>
      <c r="Y40" s="39">
        <v>42669000</v>
      </c>
      <c r="Z40" s="17"/>
      <c r="AA40" s="24"/>
      <c r="AB40" s="17"/>
      <c r="AC40" s="39">
        <v>42669000</v>
      </c>
      <c r="AD40" s="17"/>
      <c r="AE40" s="24"/>
      <c r="AF40" s="176" t="s">
        <v>25</v>
      </c>
      <c r="AG40" s="176"/>
    </row>
    <row r="41" spans="1:33" x14ac:dyDescent="0.25">
      <c r="A41" s="6"/>
      <c r="B41" s="10"/>
      <c r="C41" s="6" t="s">
        <v>18</v>
      </c>
      <c r="D41" s="6" t="s">
        <v>20</v>
      </c>
      <c r="E41" s="6" t="s">
        <v>20</v>
      </c>
      <c r="F41" s="6">
        <v>201</v>
      </c>
      <c r="G41" s="6"/>
      <c r="H41" s="10" t="s">
        <v>88</v>
      </c>
      <c r="I41" s="14"/>
      <c r="J41" s="6"/>
      <c r="K41" s="35"/>
      <c r="L41" s="6"/>
      <c r="M41" s="20"/>
      <c r="N41" s="6"/>
      <c r="O41" s="35"/>
      <c r="P41" s="6"/>
      <c r="Q41" s="35"/>
      <c r="R41" s="6"/>
      <c r="S41" s="35"/>
      <c r="T41" s="6"/>
      <c r="U41" s="35"/>
      <c r="V41" s="6"/>
      <c r="W41" s="35"/>
      <c r="X41" s="6"/>
      <c r="Y41" s="35"/>
      <c r="Z41" s="6"/>
      <c r="AA41" s="6"/>
      <c r="AB41" s="6"/>
      <c r="AC41" s="35"/>
      <c r="AD41" s="6"/>
      <c r="AE41" s="6"/>
      <c r="AF41" s="10"/>
      <c r="AG41" s="10"/>
    </row>
    <row r="42" spans="1:33" ht="38.25" x14ac:dyDescent="0.25">
      <c r="A42" s="181">
        <v>13</v>
      </c>
      <c r="B42" s="181"/>
      <c r="C42" s="181" t="s">
        <v>18</v>
      </c>
      <c r="D42" s="181" t="s">
        <v>20</v>
      </c>
      <c r="E42" s="181" t="s">
        <v>20</v>
      </c>
      <c r="F42" s="181">
        <v>201</v>
      </c>
      <c r="G42" s="181" t="s">
        <v>27</v>
      </c>
      <c r="H42" s="182" t="s">
        <v>89</v>
      </c>
      <c r="I42" s="15" t="s">
        <v>90</v>
      </c>
      <c r="J42" s="16" t="s">
        <v>91</v>
      </c>
      <c r="K42" s="36">
        <v>50000000</v>
      </c>
      <c r="L42" s="16" t="s">
        <v>31</v>
      </c>
      <c r="M42" s="21">
        <v>0</v>
      </c>
      <c r="N42" s="16" t="s">
        <v>91</v>
      </c>
      <c r="O42" s="36">
        <v>50000000</v>
      </c>
      <c r="P42" s="16" t="s">
        <v>31</v>
      </c>
      <c r="Q42" s="36">
        <v>0</v>
      </c>
      <c r="R42" s="16" t="s">
        <v>92</v>
      </c>
      <c r="S42" s="36">
        <v>35670000</v>
      </c>
      <c r="T42" s="16" t="s">
        <v>93</v>
      </c>
      <c r="U42" s="36">
        <v>999</v>
      </c>
      <c r="V42" s="16" t="s">
        <v>196</v>
      </c>
      <c r="W42" s="36">
        <v>6000000</v>
      </c>
      <c r="X42" s="16" t="s">
        <v>200</v>
      </c>
      <c r="Y42" s="36">
        <v>42669000</v>
      </c>
      <c r="Z42" s="16" t="s">
        <v>243</v>
      </c>
      <c r="AA42" s="16" t="s">
        <v>244</v>
      </c>
      <c r="AB42" s="16" t="s">
        <v>200</v>
      </c>
      <c r="AC42" s="36">
        <v>42669000</v>
      </c>
      <c r="AD42" s="16" t="s">
        <v>243</v>
      </c>
      <c r="AE42" s="16" t="s">
        <v>244</v>
      </c>
      <c r="AF42" s="182" t="s">
        <v>25</v>
      </c>
      <c r="AG42" s="15"/>
    </row>
    <row r="43" spans="1:33" x14ac:dyDescent="0.25">
      <c r="A43" s="180" t="s">
        <v>34</v>
      </c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22"/>
      <c r="Q43" s="40"/>
      <c r="R43" s="22"/>
      <c r="S43" s="40"/>
      <c r="T43" s="22"/>
      <c r="U43" s="40"/>
      <c r="V43" s="22"/>
      <c r="W43" s="40"/>
      <c r="X43" s="23"/>
      <c r="Y43" s="41"/>
      <c r="Z43" s="42">
        <v>0.88590000000000002</v>
      </c>
      <c r="AA43" s="42">
        <v>0.85340000000000005</v>
      </c>
      <c r="AB43" s="23"/>
      <c r="AC43" s="41"/>
      <c r="AD43" s="42">
        <v>0.88590000000000002</v>
      </c>
      <c r="AE43" s="42">
        <v>0.85340000000000005</v>
      </c>
      <c r="AF43" s="164"/>
      <c r="AG43" s="164"/>
    </row>
    <row r="44" spans="1:33" x14ac:dyDescent="0.25">
      <c r="A44" s="180" t="s">
        <v>35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22"/>
      <c r="Q44" s="40"/>
      <c r="R44" s="22"/>
      <c r="S44" s="40"/>
      <c r="T44" s="22"/>
      <c r="U44" s="40"/>
      <c r="V44" s="22"/>
      <c r="W44" s="40"/>
      <c r="X44" s="23"/>
      <c r="Y44" s="41"/>
      <c r="Z44" s="22" t="s">
        <v>94</v>
      </c>
      <c r="AA44" s="22" t="s">
        <v>94</v>
      </c>
      <c r="AB44" s="23"/>
      <c r="AC44" s="41"/>
      <c r="AD44" s="22" t="s">
        <v>94</v>
      </c>
      <c r="AE44" s="22" t="s">
        <v>94</v>
      </c>
      <c r="AF44" s="164"/>
      <c r="AG44" s="164"/>
    </row>
    <row r="45" spans="1:33" ht="25.5" x14ac:dyDescent="0.25">
      <c r="A45" s="175"/>
      <c r="B45" s="176"/>
      <c r="C45" s="175" t="s">
        <v>18</v>
      </c>
      <c r="D45" s="175" t="s">
        <v>20</v>
      </c>
      <c r="E45" s="175" t="s">
        <v>95</v>
      </c>
      <c r="F45" s="175"/>
      <c r="G45" s="175"/>
      <c r="H45" s="177" t="s">
        <v>96</v>
      </c>
      <c r="I45" s="13" t="s">
        <v>97</v>
      </c>
      <c r="J45" s="24">
        <v>1</v>
      </c>
      <c r="K45" s="178">
        <f>K47</f>
        <v>76944340</v>
      </c>
      <c r="L45" s="175"/>
      <c r="M45" s="179">
        <v>0</v>
      </c>
      <c r="N45" s="24">
        <v>1</v>
      </c>
      <c r="O45" s="39">
        <f>O47</f>
        <v>76944340</v>
      </c>
      <c r="P45" s="175"/>
      <c r="Q45" s="178"/>
      <c r="R45" s="175"/>
      <c r="S45" s="178"/>
      <c r="T45" s="175"/>
      <c r="U45" s="178"/>
      <c r="V45" s="17"/>
      <c r="W45" s="39"/>
      <c r="X45" s="17"/>
      <c r="Y45" s="39">
        <v>76264980</v>
      </c>
      <c r="Z45" s="17"/>
      <c r="AA45" s="24"/>
      <c r="AB45" s="17"/>
      <c r="AC45" s="39">
        <v>76264980</v>
      </c>
      <c r="AD45" s="17"/>
      <c r="AE45" s="24"/>
      <c r="AF45" s="176" t="s">
        <v>25</v>
      </c>
      <c r="AG45" s="176"/>
    </row>
    <row r="46" spans="1:33" x14ac:dyDescent="0.25">
      <c r="A46" s="6"/>
      <c r="B46" s="10"/>
      <c r="C46" s="6" t="s">
        <v>18</v>
      </c>
      <c r="D46" s="6" t="s">
        <v>20</v>
      </c>
      <c r="E46" s="6" t="s">
        <v>95</v>
      </c>
      <c r="F46" s="6">
        <v>201</v>
      </c>
      <c r="G46" s="6"/>
      <c r="H46" s="10" t="s">
        <v>98</v>
      </c>
      <c r="I46" s="14"/>
      <c r="J46" s="6"/>
      <c r="K46" s="35"/>
      <c r="L46" s="6"/>
      <c r="M46" s="20"/>
      <c r="N46" s="6"/>
      <c r="O46" s="35"/>
      <c r="P46" s="6"/>
      <c r="Q46" s="35"/>
      <c r="R46" s="6"/>
      <c r="S46" s="35"/>
      <c r="T46" s="6"/>
      <c r="U46" s="35"/>
      <c r="V46" s="6"/>
      <c r="W46" s="35"/>
      <c r="X46" s="6"/>
      <c r="Y46" s="35"/>
      <c r="Z46" s="6"/>
      <c r="AA46" s="6"/>
      <c r="AB46" s="6"/>
      <c r="AC46" s="35"/>
      <c r="AD46" s="6"/>
      <c r="AE46" s="6"/>
      <c r="AF46" s="10"/>
      <c r="AG46" s="10"/>
    </row>
    <row r="47" spans="1:33" ht="25.5" x14ac:dyDescent="0.25">
      <c r="A47" s="181">
        <v>14</v>
      </c>
      <c r="B47" s="181"/>
      <c r="C47" s="181" t="s">
        <v>18</v>
      </c>
      <c r="D47" s="181" t="s">
        <v>20</v>
      </c>
      <c r="E47" s="181" t="s">
        <v>95</v>
      </c>
      <c r="F47" s="181">
        <v>201</v>
      </c>
      <c r="G47" s="181" t="s">
        <v>22</v>
      </c>
      <c r="H47" s="182" t="s">
        <v>98</v>
      </c>
      <c r="I47" s="15" t="s">
        <v>99</v>
      </c>
      <c r="J47" s="16" t="s">
        <v>100</v>
      </c>
      <c r="K47" s="36">
        <v>76944340</v>
      </c>
      <c r="L47" s="16" t="s">
        <v>101</v>
      </c>
      <c r="M47" s="21">
        <v>0</v>
      </c>
      <c r="N47" s="16" t="s">
        <v>100</v>
      </c>
      <c r="O47" s="36">
        <v>76944340</v>
      </c>
      <c r="P47" s="16" t="s">
        <v>101</v>
      </c>
      <c r="Q47" s="36">
        <v>0</v>
      </c>
      <c r="R47" s="16" t="s">
        <v>100</v>
      </c>
      <c r="S47" s="36">
        <v>26768300</v>
      </c>
      <c r="T47" s="16" t="s">
        <v>101</v>
      </c>
      <c r="U47" s="36">
        <v>34676680</v>
      </c>
      <c r="V47" s="16" t="s">
        <v>101</v>
      </c>
      <c r="W47" s="36">
        <v>14820000</v>
      </c>
      <c r="X47" s="16" t="s">
        <v>100</v>
      </c>
      <c r="Y47" s="36">
        <v>76264980</v>
      </c>
      <c r="Z47" s="16" t="s">
        <v>223</v>
      </c>
      <c r="AA47" s="16" t="s">
        <v>245</v>
      </c>
      <c r="AB47" s="16" t="s">
        <v>100</v>
      </c>
      <c r="AC47" s="36">
        <v>76264980</v>
      </c>
      <c r="AD47" s="16" t="s">
        <v>223</v>
      </c>
      <c r="AE47" s="16" t="s">
        <v>245</v>
      </c>
      <c r="AF47" s="182" t="s">
        <v>25</v>
      </c>
      <c r="AG47" s="15"/>
    </row>
    <row r="48" spans="1:33" x14ac:dyDescent="0.25">
      <c r="A48" s="180" t="s">
        <v>34</v>
      </c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22"/>
      <c r="Q48" s="40"/>
      <c r="R48" s="22"/>
      <c r="S48" s="40"/>
      <c r="T48" s="22"/>
      <c r="U48" s="40"/>
      <c r="V48" s="22"/>
      <c r="W48" s="40"/>
      <c r="X48" s="23"/>
      <c r="Y48" s="41"/>
      <c r="Z48" s="43">
        <v>1</v>
      </c>
      <c r="AA48" s="42">
        <v>0.99119999999999997</v>
      </c>
      <c r="AB48" s="23"/>
      <c r="AC48" s="41"/>
      <c r="AD48" s="43">
        <v>1</v>
      </c>
      <c r="AE48" s="42">
        <v>0.99119999999999997</v>
      </c>
      <c r="AF48" s="164"/>
      <c r="AG48" s="164"/>
    </row>
    <row r="49" spans="1:33" x14ac:dyDescent="0.25">
      <c r="A49" s="180" t="s">
        <v>35</v>
      </c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22"/>
      <c r="Q49" s="40"/>
      <c r="R49" s="22"/>
      <c r="S49" s="40"/>
      <c r="T49" s="22"/>
      <c r="U49" s="40"/>
      <c r="V49" s="22"/>
      <c r="W49" s="40"/>
      <c r="X49" s="23"/>
      <c r="Y49" s="41"/>
      <c r="Z49" s="22" t="s">
        <v>102</v>
      </c>
      <c r="AA49" s="22" t="s">
        <v>102</v>
      </c>
      <c r="AB49" s="23"/>
      <c r="AC49" s="41"/>
      <c r="AD49" s="22" t="s">
        <v>102</v>
      </c>
      <c r="AE49" s="22" t="s">
        <v>102</v>
      </c>
      <c r="AF49" s="164"/>
      <c r="AG49" s="164"/>
    </row>
    <row r="50" spans="1:33" ht="25.5" x14ac:dyDescent="0.25">
      <c r="A50" s="4"/>
      <c r="B50" s="8"/>
      <c r="C50" s="4" t="s">
        <v>103</v>
      </c>
      <c r="D50" s="4"/>
      <c r="E50" s="4"/>
      <c r="F50" s="4"/>
      <c r="G50" s="4"/>
      <c r="H50" s="8" t="s">
        <v>104</v>
      </c>
      <c r="I50" s="11"/>
      <c r="J50" s="4"/>
      <c r="K50" s="33"/>
      <c r="L50" s="4"/>
      <c r="M50" s="18"/>
      <c r="N50" s="4"/>
      <c r="O50" s="33"/>
      <c r="P50" s="4"/>
      <c r="Q50" s="33"/>
      <c r="R50" s="4"/>
      <c r="S50" s="33"/>
      <c r="T50" s="4"/>
      <c r="U50" s="33"/>
      <c r="V50" s="4"/>
      <c r="W50" s="33"/>
      <c r="X50" s="4"/>
      <c r="Y50" s="33"/>
      <c r="Z50" s="4"/>
      <c r="AA50" s="4"/>
      <c r="AB50" s="4"/>
      <c r="AC50" s="33"/>
      <c r="AD50" s="4"/>
      <c r="AE50" s="4"/>
      <c r="AF50" s="8"/>
      <c r="AG50" s="8"/>
    </row>
    <row r="51" spans="1:33" ht="25.5" x14ac:dyDescent="0.25">
      <c r="A51" s="5"/>
      <c r="B51" s="9"/>
      <c r="C51" s="5" t="s">
        <v>103</v>
      </c>
      <c r="D51" s="5" t="s">
        <v>105</v>
      </c>
      <c r="E51" s="5"/>
      <c r="F51" s="5"/>
      <c r="G51" s="5"/>
      <c r="H51" s="9" t="s">
        <v>106</v>
      </c>
      <c r="I51" s="12"/>
      <c r="J51" s="5"/>
      <c r="K51" s="34"/>
      <c r="L51" s="5"/>
      <c r="M51" s="19"/>
      <c r="N51" s="5"/>
      <c r="O51" s="34"/>
      <c r="P51" s="5"/>
      <c r="Q51" s="34"/>
      <c r="R51" s="5"/>
      <c r="S51" s="34"/>
      <c r="T51" s="5"/>
      <c r="U51" s="34"/>
      <c r="V51" s="5"/>
      <c r="W51" s="34"/>
      <c r="X51" s="5"/>
      <c r="Y51" s="34"/>
      <c r="Z51" s="5"/>
      <c r="AA51" s="5"/>
      <c r="AB51" s="5"/>
      <c r="AC51" s="34"/>
      <c r="AD51" s="5"/>
      <c r="AE51" s="5"/>
      <c r="AF51" s="9"/>
      <c r="AG51" s="9"/>
    </row>
    <row r="52" spans="1:33" x14ac:dyDescent="0.25">
      <c r="A52" s="175"/>
      <c r="B52" s="176"/>
      <c r="C52" s="175" t="s">
        <v>103</v>
      </c>
      <c r="D52" s="175" t="s">
        <v>105</v>
      </c>
      <c r="E52" s="175" t="s">
        <v>37</v>
      </c>
      <c r="F52" s="175"/>
      <c r="G52" s="175"/>
      <c r="H52" s="177" t="s">
        <v>107</v>
      </c>
      <c r="I52" s="13" t="s">
        <v>108</v>
      </c>
      <c r="J52" s="17">
        <v>0</v>
      </c>
      <c r="K52" s="178">
        <f>K54</f>
        <v>24984770</v>
      </c>
      <c r="L52" s="175"/>
      <c r="M52" s="179">
        <v>0</v>
      </c>
      <c r="N52" s="17">
        <v>0</v>
      </c>
      <c r="O52" s="39">
        <f>O54</f>
        <v>24984770</v>
      </c>
      <c r="P52" s="175"/>
      <c r="Q52" s="178"/>
      <c r="R52" s="175"/>
      <c r="S52" s="178"/>
      <c r="T52" s="175"/>
      <c r="U52" s="178"/>
      <c r="V52" s="17"/>
      <c r="W52" s="39"/>
      <c r="X52" s="17"/>
      <c r="Y52" s="39">
        <v>23400000</v>
      </c>
      <c r="Z52" s="17"/>
      <c r="AA52" s="24"/>
      <c r="AB52" s="17"/>
      <c r="AC52" s="39">
        <v>23400000</v>
      </c>
      <c r="AD52" s="17"/>
      <c r="AE52" s="24"/>
      <c r="AF52" s="176" t="s">
        <v>25</v>
      </c>
      <c r="AG52" s="176"/>
    </row>
    <row r="53" spans="1:33" ht="25.5" x14ac:dyDescent="0.25">
      <c r="A53" s="6"/>
      <c r="B53" s="10"/>
      <c r="C53" s="6" t="s">
        <v>103</v>
      </c>
      <c r="D53" s="6" t="s">
        <v>105</v>
      </c>
      <c r="E53" s="6" t="s">
        <v>37</v>
      </c>
      <c r="F53" s="6">
        <v>201</v>
      </c>
      <c r="G53" s="6"/>
      <c r="H53" s="10" t="s">
        <v>109</v>
      </c>
      <c r="I53" s="14"/>
      <c r="J53" s="6"/>
      <c r="K53" s="35"/>
      <c r="L53" s="6"/>
      <c r="M53" s="20"/>
      <c r="N53" s="6"/>
      <c r="O53" s="35"/>
      <c r="P53" s="6"/>
      <c r="Q53" s="35"/>
      <c r="R53" s="6"/>
      <c r="S53" s="35"/>
      <c r="T53" s="6"/>
      <c r="U53" s="35"/>
      <c r="V53" s="6"/>
      <c r="W53" s="35"/>
      <c r="X53" s="6"/>
      <c r="Y53" s="35"/>
      <c r="Z53" s="6"/>
      <c r="AA53" s="6"/>
      <c r="AB53" s="6"/>
      <c r="AC53" s="35"/>
      <c r="AD53" s="6"/>
      <c r="AE53" s="6"/>
      <c r="AF53" s="10"/>
      <c r="AG53" s="10"/>
    </row>
    <row r="54" spans="1:33" ht="25.5" x14ac:dyDescent="0.25">
      <c r="A54" s="181">
        <v>15</v>
      </c>
      <c r="B54" s="181"/>
      <c r="C54" s="181" t="s">
        <v>103</v>
      </c>
      <c r="D54" s="181" t="s">
        <v>105</v>
      </c>
      <c r="E54" s="181" t="s">
        <v>37</v>
      </c>
      <c r="F54" s="181">
        <v>201</v>
      </c>
      <c r="G54" s="181" t="s">
        <v>110</v>
      </c>
      <c r="H54" s="182" t="s">
        <v>111</v>
      </c>
      <c r="I54" s="15" t="s">
        <v>112</v>
      </c>
      <c r="J54" s="16" t="s">
        <v>113</v>
      </c>
      <c r="K54" s="36">
        <v>24984770</v>
      </c>
      <c r="L54" s="16" t="s">
        <v>114</v>
      </c>
      <c r="M54" s="21">
        <v>0</v>
      </c>
      <c r="N54" s="16" t="s">
        <v>113</v>
      </c>
      <c r="O54" s="36">
        <v>24984770</v>
      </c>
      <c r="P54" s="16" t="s">
        <v>114</v>
      </c>
      <c r="Q54" s="36">
        <v>0</v>
      </c>
      <c r="R54" s="16" t="s">
        <v>113</v>
      </c>
      <c r="S54" s="36">
        <v>5400000</v>
      </c>
      <c r="T54" s="16" t="s">
        <v>114</v>
      </c>
      <c r="U54" s="36">
        <v>18000000</v>
      </c>
      <c r="V54" s="16" t="s">
        <v>114</v>
      </c>
      <c r="W54" s="36">
        <v>0</v>
      </c>
      <c r="X54" s="16" t="s">
        <v>113</v>
      </c>
      <c r="Y54" s="36">
        <v>23400000</v>
      </c>
      <c r="Z54" s="16" t="s">
        <v>223</v>
      </c>
      <c r="AA54" s="16" t="s">
        <v>246</v>
      </c>
      <c r="AB54" s="16" t="s">
        <v>113</v>
      </c>
      <c r="AC54" s="36">
        <v>23400000</v>
      </c>
      <c r="AD54" s="16" t="s">
        <v>223</v>
      </c>
      <c r="AE54" s="16" t="s">
        <v>246</v>
      </c>
      <c r="AF54" s="182" t="s">
        <v>25</v>
      </c>
      <c r="AG54" s="15"/>
    </row>
    <row r="55" spans="1:33" x14ac:dyDescent="0.25">
      <c r="A55" s="180" t="s">
        <v>34</v>
      </c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22"/>
      <c r="Q55" s="40"/>
      <c r="R55" s="22"/>
      <c r="S55" s="40"/>
      <c r="T55" s="22"/>
      <c r="U55" s="40"/>
      <c r="V55" s="22"/>
      <c r="W55" s="40"/>
      <c r="X55" s="23"/>
      <c r="Y55" s="41"/>
      <c r="Z55" s="43">
        <v>1</v>
      </c>
      <c r="AA55" s="42">
        <v>0.93659999999999999</v>
      </c>
      <c r="AB55" s="23"/>
      <c r="AC55" s="41"/>
      <c r="AD55" s="43">
        <v>1</v>
      </c>
      <c r="AE55" s="42">
        <v>0.93659999999999999</v>
      </c>
      <c r="AF55" s="164"/>
      <c r="AG55" s="164"/>
    </row>
    <row r="56" spans="1:33" x14ac:dyDescent="0.25">
      <c r="A56" s="180" t="s">
        <v>35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22"/>
      <c r="Q56" s="40"/>
      <c r="R56" s="22"/>
      <c r="S56" s="40"/>
      <c r="T56" s="22"/>
      <c r="U56" s="40"/>
      <c r="V56" s="22"/>
      <c r="W56" s="40"/>
      <c r="X56" s="23"/>
      <c r="Y56" s="41"/>
      <c r="Z56" s="22" t="s">
        <v>102</v>
      </c>
      <c r="AA56" s="22" t="s">
        <v>102</v>
      </c>
      <c r="AB56" s="23"/>
      <c r="AC56" s="41"/>
      <c r="AD56" s="22" t="s">
        <v>102</v>
      </c>
      <c r="AE56" s="22" t="s">
        <v>102</v>
      </c>
      <c r="AF56" s="164"/>
      <c r="AG56" s="164"/>
    </row>
    <row r="57" spans="1:33" x14ac:dyDescent="0.25">
      <c r="A57" s="175"/>
      <c r="B57" s="176"/>
      <c r="C57" s="175" t="s">
        <v>103</v>
      </c>
      <c r="D57" s="175" t="s">
        <v>105</v>
      </c>
      <c r="E57" s="175" t="s">
        <v>57</v>
      </c>
      <c r="F57" s="175"/>
      <c r="G57" s="175"/>
      <c r="H57" s="177" t="s">
        <v>115</v>
      </c>
      <c r="I57" s="13" t="s">
        <v>116</v>
      </c>
      <c r="J57" s="24">
        <v>1</v>
      </c>
      <c r="K57" s="178">
        <f>SUM(K59:K63)</f>
        <v>1909688330</v>
      </c>
      <c r="L57" s="175"/>
      <c r="M57" s="179">
        <v>0</v>
      </c>
      <c r="N57" s="24">
        <v>1</v>
      </c>
      <c r="O57" s="39">
        <f>SUM(O59:O63)</f>
        <v>1909688330</v>
      </c>
      <c r="P57" s="175"/>
      <c r="Q57" s="178"/>
      <c r="R57" s="175"/>
      <c r="S57" s="178"/>
      <c r="T57" s="175"/>
      <c r="U57" s="178"/>
      <c r="V57" s="17"/>
      <c r="W57" s="39"/>
      <c r="X57" s="17"/>
      <c r="Y57" s="39">
        <v>1739586260</v>
      </c>
      <c r="Z57" s="17"/>
      <c r="AA57" s="24"/>
      <c r="AB57" s="17"/>
      <c r="AC57" s="39">
        <v>1739586260</v>
      </c>
      <c r="AD57" s="17"/>
      <c r="AE57" s="24"/>
      <c r="AF57" s="176" t="s">
        <v>25</v>
      </c>
      <c r="AG57" s="176"/>
    </row>
    <row r="58" spans="1:33" ht="51" x14ac:dyDescent="0.25">
      <c r="A58" s="6"/>
      <c r="B58" s="10"/>
      <c r="C58" s="6" t="s">
        <v>103</v>
      </c>
      <c r="D58" s="6" t="s">
        <v>105</v>
      </c>
      <c r="E58" s="6" t="s">
        <v>57</v>
      </c>
      <c r="F58" s="6">
        <v>201</v>
      </c>
      <c r="G58" s="6"/>
      <c r="H58" s="10" t="s">
        <v>117</v>
      </c>
      <c r="I58" s="14"/>
      <c r="J58" s="6"/>
      <c r="K58" s="35"/>
      <c r="L58" s="6"/>
      <c r="M58" s="20"/>
      <c r="N58" s="6"/>
      <c r="O58" s="35"/>
      <c r="P58" s="6"/>
      <c r="Q58" s="35"/>
      <c r="R58" s="6"/>
      <c r="S58" s="35"/>
      <c r="T58" s="6"/>
      <c r="U58" s="35"/>
      <c r="V58" s="6"/>
      <c r="W58" s="35"/>
      <c r="X58" s="6"/>
      <c r="Y58" s="35"/>
      <c r="Z58" s="6"/>
      <c r="AA58" s="6"/>
      <c r="AB58" s="6"/>
      <c r="AC58" s="35"/>
      <c r="AD58" s="6"/>
      <c r="AE58" s="6"/>
      <c r="AF58" s="10"/>
      <c r="AG58" s="10"/>
    </row>
    <row r="59" spans="1:33" ht="51" x14ac:dyDescent="0.25">
      <c r="A59" s="181">
        <v>16</v>
      </c>
      <c r="B59" s="181"/>
      <c r="C59" s="181" t="s">
        <v>103</v>
      </c>
      <c r="D59" s="181" t="s">
        <v>105</v>
      </c>
      <c r="E59" s="181" t="s">
        <v>57</v>
      </c>
      <c r="F59" s="181">
        <v>201</v>
      </c>
      <c r="G59" s="181" t="s">
        <v>48</v>
      </c>
      <c r="H59" s="182" t="s">
        <v>118</v>
      </c>
      <c r="I59" s="15" t="s">
        <v>119</v>
      </c>
      <c r="J59" s="16" t="s">
        <v>120</v>
      </c>
      <c r="K59" s="36">
        <v>159688370</v>
      </c>
      <c r="L59" s="16" t="s">
        <v>121</v>
      </c>
      <c r="M59" s="21">
        <v>0</v>
      </c>
      <c r="N59" s="16" t="s">
        <v>120</v>
      </c>
      <c r="O59" s="36">
        <v>159688370</v>
      </c>
      <c r="P59" s="16" t="s">
        <v>121</v>
      </c>
      <c r="Q59" s="36">
        <v>0</v>
      </c>
      <c r="R59" s="16" t="s">
        <v>121</v>
      </c>
      <c r="S59" s="36">
        <v>0</v>
      </c>
      <c r="T59" s="16" t="s">
        <v>122</v>
      </c>
      <c r="U59" s="36">
        <v>55000000</v>
      </c>
      <c r="V59" s="16" t="s">
        <v>197</v>
      </c>
      <c r="W59" s="36">
        <v>67470000</v>
      </c>
      <c r="X59" s="16" t="s">
        <v>201</v>
      </c>
      <c r="Y59" s="36">
        <v>122470000</v>
      </c>
      <c r="Z59" s="16" t="s">
        <v>247</v>
      </c>
      <c r="AA59" s="16" t="s">
        <v>248</v>
      </c>
      <c r="AB59" s="16" t="s">
        <v>201</v>
      </c>
      <c r="AC59" s="36">
        <v>122470000</v>
      </c>
      <c r="AD59" s="16" t="s">
        <v>247</v>
      </c>
      <c r="AE59" s="16" t="s">
        <v>248</v>
      </c>
      <c r="AF59" s="182" t="s">
        <v>25</v>
      </c>
      <c r="AG59" s="15"/>
    </row>
    <row r="60" spans="1:33" ht="51" x14ac:dyDescent="0.25">
      <c r="A60" s="181">
        <v>17</v>
      </c>
      <c r="B60" s="181"/>
      <c r="C60" s="181" t="s">
        <v>103</v>
      </c>
      <c r="D60" s="181" t="s">
        <v>105</v>
      </c>
      <c r="E60" s="181" t="s">
        <v>57</v>
      </c>
      <c r="F60" s="181">
        <v>201</v>
      </c>
      <c r="G60" s="181" t="s">
        <v>37</v>
      </c>
      <c r="H60" s="182" t="s">
        <v>123</v>
      </c>
      <c r="I60" s="15" t="s">
        <v>124</v>
      </c>
      <c r="J60" s="16" t="s">
        <v>125</v>
      </c>
      <c r="K60" s="36">
        <v>730000000</v>
      </c>
      <c r="L60" s="16" t="s">
        <v>126</v>
      </c>
      <c r="M60" s="21">
        <v>0</v>
      </c>
      <c r="N60" s="16" t="s">
        <v>125</v>
      </c>
      <c r="O60" s="36">
        <v>730000000</v>
      </c>
      <c r="P60" s="16" t="s">
        <v>126</v>
      </c>
      <c r="Q60" s="36">
        <v>0</v>
      </c>
      <c r="R60" s="16" t="s">
        <v>126</v>
      </c>
      <c r="S60" s="36">
        <v>0</v>
      </c>
      <c r="T60" s="16" t="s">
        <v>126</v>
      </c>
      <c r="U60" s="36">
        <v>0</v>
      </c>
      <c r="V60" s="16" t="s">
        <v>125</v>
      </c>
      <c r="W60" s="36">
        <v>602147800</v>
      </c>
      <c r="X60" s="16" t="s">
        <v>125</v>
      </c>
      <c r="Y60" s="36">
        <v>602147800</v>
      </c>
      <c r="Z60" s="16" t="s">
        <v>223</v>
      </c>
      <c r="AA60" s="16" t="s">
        <v>249</v>
      </c>
      <c r="AB60" s="16" t="s">
        <v>125</v>
      </c>
      <c r="AC60" s="36">
        <v>602147800</v>
      </c>
      <c r="AD60" s="16" t="s">
        <v>223</v>
      </c>
      <c r="AE60" s="16" t="s">
        <v>249</v>
      </c>
      <c r="AF60" s="182" t="s">
        <v>25</v>
      </c>
      <c r="AG60" s="15"/>
    </row>
    <row r="61" spans="1:33" ht="38.25" x14ac:dyDescent="0.25">
      <c r="A61" s="181">
        <v>18</v>
      </c>
      <c r="B61" s="181"/>
      <c r="C61" s="181" t="s">
        <v>103</v>
      </c>
      <c r="D61" s="181" t="s">
        <v>105</v>
      </c>
      <c r="E61" s="181" t="s">
        <v>57</v>
      </c>
      <c r="F61" s="181">
        <v>201</v>
      </c>
      <c r="G61" s="181" t="s">
        <v>57</v>
      </c>
      <c r="H61" s="182" t="s">
        <v>127</v>
      </c>
      <c r="I61" s="15" t="s">
        <v>128</v>
      </c>
      <c r="J61" s="16" t="s">
        <v>113</v>
      </c>
      <c r="K61" s="36">
        <v>0</v>
      </c>
      <c r="L61" s="16" t="s">
        <v>114</v>
      </c>
      <c r="M61" s="21">
        <v>0</v>
      </c>
      <c r="N61" s="16" t="s">
        <v>113</v>
      </c>
      <c r="O61" s="36">
        <v>0</v>
      </c>
      <c r="P61" s="16" t="s">
        <v>114</v>
      </c>
      <c r="Q61" s="36">
        <v>0</v>
      </c>
      <c r="R61" s="16" t="s">
        <v>114</v>
      </c>
      <c r="S61" s="36">
        <v>0</v>
      </c>
      <c r="T61" s="16" t="s">
        <v>114</v>
      </c>
      <c r="U61" s="36">
        <v>0</v>
      </c>
      <c r="V61" s="16" t="s">
        <v>114</v>
      </c>
      <c r="W61" s="36">
        <v>0</v>
      </c>
      <c r="X61" s="16" t="s">
        <v>114</v>
      </c>
      <c r="Y61" s="36">
        <v>0</v>
      </c>
      <c r="Z61" s="16" t="s">
        <v>250</v>
      </c>
      <c r="AA61" s="16" t="s">
        <v>250</v>
      </c>
      <c r="AB61" s="16" t="s">
        <v>114</v>
      </c>
      <c r="AC61" s="36">
        <v>0</v>
      </c>
      <c r="AD61" s="16" t="s">
        <v>250</v>
      </c>
      <c r="AE61" s="16" t="s">
        <v>250</v>
      </c>
      <c r="AF61" s="182" t="s">
        <v>25</v>
      </c>
      <c r="AG61" s="15"/>
    </row>
    <row r="62" spans="1:33" ht="25.5" x14ac:dyDescent="0.25">
      <c r="A62" s="181">
        <v>19</v>
      </c>
      <c r="B62" s="181"/>
      <c r="C62" s="181" t="s">
        <v>103</v>
      </c>
      <c r="D62" s="181" t="s">
        <v>105</v>
      </c>
      <c r="E62" s="181" t="s">
        <v>57</v>
      </c>
      <c r="F62" s="181">
        <v>201</v>
      </c>
      <c r="G62" s="181" t="s">
        <v>20</v>
      </c>
      <c r="H62" s="182" t="s">
        <v>129</v>
      </c>
      <c r="I62" s="15" t="s">
        <v>130</v>
      </c>
      <c r="J62" s="16" t="s">
        <v>131</v>
      </c>
      <c r="K62" s="36">
        <v>19999960</v>
      </c>
      <c r="L62" s="16" t="s">
        <v>132</v>
      </c>
      <c r="M62" s="21">
        <v>0</v>
      </c>
      <c r="N62" s="16" t="s">
        <v>131</v>
      </c>
      <c r="O62" s="36">
        <v>19999960</v>
      </c>
      <c r="P62" s="16" t="s">
        <v>132</v>
      </c>
      <c r="Q62" s="36">
        <v>0</v>
      </c>
      <c r="R62" s="16" t="s">
        <v>132</v>
      </c>
      <c r="S62" s="36">
        <v>4500000</v>
      </c>
      <c r="T62" s="16" t="s">
        <v>132</v>
      </c>
      <c r="U62" s="36">
        <v>0</v>
      </c>
      <c r="V62" s="16" t="s">
        <v>131</v>
      </c>
      <c r="W62" s="36">
        <v>10468460</v>
      </c>
      <c r="X62" s="16" t="s">
        <v>131</v>
      </c>
      <c r="Y62" s="36">
        <v>14968460</v>
      </c>
      <c r="Z62" s="16" t="s">
        <v>223</v>
      </c>
      <c r="AA62" s="16" t="s">
        <v>251</v>
      </c>
      <c r="AB62" s="16" t="s">
        <v>131</v>
      </c>
      <c r="AC62" s="36">
        <v>14968460</v>
      </c>
      <c r="AD62" s="16" t="s">
        <v>223</v>
      </c>
      <c r="AE62" s="16" t="s">
        <v>251</v>
      </c>
      <c r="AF62" s="182" t="s">
        <v>25</v>
      </c>
      <c r="AG62" s="15"/>
    </row>
    <row r="63" spans="1:33" ht="38.25" x14ac:dyDescent="0.25">
      <c r="A63" s="181">
        <v>20</v>
      </c>
      <c r="B63" s="181"/>
      <c r="C63" s="181" t="s">
        <v>103</v>
      </c>
      <c r="D63" s="181" t="s">
        <v>105</v>
      </c>
      <c r="E63" s="181" t="s">
        <v>57</v>
      </c>
      <c r="F63" s="181">
        <v>201</v>
      </c>
      <c r="G63" s="181" t="s">
        <v>133</v>
      </c>
      <c r="H63" s="182" t="s">
        <v>134</v>
      </c>
      <c r="I63" s="15" t="s">
        <v>135</v>
      </c>
      <c r="J63" s="16" t="s">
        <v>136</v>
      </c>
      <c r="K63" s="36">
        <v>1000000000</v>
      </c>
      <c r="L63" s="16" t="s">
        <v>114</v>
      </c>
      <c r="M63" s="21">
        <v>0</v>
      </c>
      <c r="N63" s="16" t="s">
        <v>136</v>
      </c>
      <c r="O63" s="36">
        <v>1000000000</v>
      </c>
      <c r="P63" s="16" t="s">
        <v>114</v>
      </c>
      <c r="Q63" s="36">
        <v>0</v>
      </c>
      <c r="R63" s="16" t="s">
        <v>136</v>
      </c>
      <c r="S63" s="36">
        <v>800000000</v>
      </c>
      <c r="T63" s="16" t="s">
        <v>114</v>
      </c>
      <c r="U63" s="36">
        <v>200000000</v>
      </c>
      <c r="V63" s="16" t="s">
        <v>114</v>
      </c>
      <c r="W63" s="36">
        <v>0</v>
      </c>
      <c r="X63" s="16" t="s">
        <v>136</v>
      </c>
      <c r="Y63" s="36">
        <v>1000000000</v>
      </c>
      <c r="Z63" s="16" t="s">
        <v>223</v>
      </c>
      <c r="AA63" s="16" t="s">
        <v>223</v>
      </c>
      <c r="AB63" s="16" t="s">
        <v>136</v>
      </c>
      <c r="AC63" s="36">
        <v>1000000000</v>
      </c>
      <c r="AD63" s="16" t="s">
        <v>223</v>
      </c>
      <c r="AE63" s="16" t="s">
        <v>223</v>
      </c>
      <c r="AF63" s="182" t="s">
        <v>25</v>
      </c>
      <c r="AG63" s="15"/>
    </row>
    <row r="64" spans="1:33" x14ac:dyDescent="0.25">
      <c r="A64" s="180" t="s">
        <v>34</v>
      </c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22"/>
      <c r="Q64" s="40"/>
      <c r="R64" s="22"/>
      <c r="S64" s="40"/>
      <c r="T64" s="22"/>
      <c r="U64" s="40"/>
      <c r="V64" s="22"/>
      <c r="W64" s="40"/>
      <c r="X64" s="23"/>
      <c r="Y64" s="41"/>
      <c r="Z64" s="42">
        <v>0.79469999999999996</v>
      </c>
      <c r="AA64" s="42">
        <v>0.66800000000000004</v>
      </c>
      <c r="AB64" s="23"/>
      <c r="AC64" s="41"/>
      <c r="AD64" s="42">
        <v>0.79469999999999996</v>
      </c>
      <c r="AE64" s="42">
        <v>0.66800000000000004</v>
      </c>
      <c r="AF64" s="164"/>
      <c r="AG64" s="164"/>
    </row>
    <row r="65" spans="1:33" x14ac:dyDescent="0.25">
      <c r="A65" s="180" t="s">
        <v>35</v>
      </c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22"/>
      <c r="Q65" s="40"/>
      <c r="R65" s="22"/>
      <c r="S65" s="40"/>
      <c r="T65" s="22"/>
      <c r="U65" s="40"/>
      <c r="V65" s="22"/>
      <c r="W65" s="40"/>
      <c r="X65" s="23"/>
      <c r="Y65" s="41"/>
      <c r="Z65" s="22" t="s">
        <v>94</v>
      </c>
      <c r="AA65" s="22" t="s">
        <v>72</v>
      </c>
      <c r="AB65" s="23"/>
      <c r="AC65" s="41"/>
      <c r="AD65" s="22" t="s">
        <v>94</v>
      </c>
      <c r="AE65" s="22" t="s">
        <v>72</v>
      </c>
      <c r="AF65" s="164"/>
      <c r="AG65" s="164"/>
    </row>
    <row r="66" spans="1:33" x14ac:dyDescent="0.25">
      <c r="A66" s="4"/>
      <c r="B66" s="8"/>
      <c r="C66" s="4" t="s">
        <v>137</v>
      </c>
      <c r="D66" s="4"/>
      <c r="E66" s="4"/>
      <c r="F66" s="4"/>
      <c r="G66" s="4"/>
      <c r="H66" s="8"/>
      <c r="I66" s="11"/>
      <c r="J66" s="4"/>
      <c r="K66" s="33"/>
      <c r="L66" s="4"/>
      <c r="M66" s="18"/>
      <c r="N66" s="4"/>
      <c r="O66" s="33"/>
      <c r="P66" s="4"/>
      <c r="Q66" s="33"/>
      <c r="R66" s="4"/>
      <c r="S66" s="33"/>
      <c r="T66" s="4"/>
      <c r="U66" s="33"/>
      <c r="V66" s="4"/>
      <c r="W66" s="33"/>
      <c r="X66" s="4"/>
      <c r="Y66" s="33"/>
      <c r="Z66" s="4"/>
      <c r="AA66" s="4"/>
      <c r="AB66" s="4"/>
      <c r="AC66" s="33"/>
      <c r="AD66" s="4"/>
      <c r="AE66" s="4"/>
      <c r="AF66" s="8"/>
      <c r="AG66" s="8"/>
    </row>
    <row r="67" spans="1:33" x14ac:dyDescent="0.25">
      <c r="A67" s="5"/>
      <c r="B67" s="9"/>
      <c r="C67" s="5" t="s">
        <v>137</v>
      </c>
      <c r="D67" s="5" t="s">
        <v>138</v>
      </c>
      <c r="E67" s="5"/>
      <c r="F67" s="5"/>
      <c r="G67" s="5"/>
      <c r="H67" s="9"/>
      <c r="I67" s="12"/>
      <c r="J67" s="5"/>
      <c r="K67" s="34"/>
      <c r="L67" s="5"/>
      <c r="M67" s="19"/>
      <c r="N67" s="5"/>
      <c r="O67" s="34"/>
      <c r="P67" s="5"/>
      <c r="Q67" s="34"/>
      <c r="R67" s="5"/>
      <c r="S67" s="34"/>
      <c r="T67" s="5"/>
      <c r="U67" s="34"/>
      <c r="V67" s="5"/>
      <c r="W67" s="34"/>
      <c r="X67" s="5"/>
      <c r="Y67" s="34"/>
      <c r="Z67" s="5"/>
      <c r="AA67" s="5"/>
      <c r="AB67" s="5"/>
      <c r="AC67" s="34"/>
      <c r="AD67" s="5"/>
      <c r="AE67" s="5"/>
      <c r="AF67" s="9"/>
      <c r="AG67" s="9"/>
    </row>
    <row r="68" spans="1:33" ht="25.5" x14ac:dyDescent="0.25">
      <c r="A68" s="175"/>
      <c r="B68" s="176"/>
      <c r="C68" s="175" t="s">
        <v>137</v>
      </c>
      <c r="D68" s="175" t="s">
        <v>138</v>
      </c>
      <c r="E68" s="175" t="s">
        <v>27</v>
      </c>
      <c r="F68" s="175"/>
      <c r="G68" s="175"/>
      <c r="H68" s="177" t="s">
        <v>139</v>
      </c>
      <c r="I68" s="13" t="s">
        <v>140</v>
      </c>
      <c r="J68" s="24">
        <v>1</v>
      </c>
      <c r="K68" s="178">
        <f>SUM(K70:K87)</f>
        <v>3716021836</v>
      </c>
      <c r="L68" s="175"/>
      <c r="M68" s="179">
        <v>0</v>
      </c>
      <c r="N68" s="24">
        <v>1</v>
      </c>
      <c r="O68" s="39">
        <f>SUM(O70:O87)</f>
        <v>3716021836</v>
      </c>
      <c r="P68" s="175"/>
      <c r="Q68" s="178"/>
      <c r="R68" s="175"/>
      <c r="S68" s="178"/>
      <c r="T68" s="175"/>
      <c r="U68" s="178"/>
      <c r="V68" s="17"/>
      <c r="W68" s="39"/>
      <c r="X68" s="17"/>
      <c r="Y68" s="39">
        <v>3060440567</v>
      </c>
      <c r="Z68" s="17"/>
      <c r="AA68" s="24"/>
      <c r="AB68" s="17"/>
      <c r="AC68" s="39">
        <v>3060440567</v>
      </c>
      <c r="AD68" s="17"/>
      <c r="AE68" s="24"/>
      <c r="AF68" s="176" t="s">
        <v>25</v>
      </c>
      <c r="AG68" s="176"/>
    </row>
    <row r="69" spans="1:33" x14ac:dyDescent="0.25">
      <c r="A69" s="6"/>
      <c r="B69" s="10"/>
      <c r="C69" s="6" t="s">
        <v>137</v>
      </c>
      <c r="D69" s="6" t="s">
        <v>138</v>
      </c>
      <c r="E69" s="6" t="s">
        <v>27</v>
      </c>
      <c r="F69" s="6">
        <v>202</v>
      </c>
      <c r="G69" s="6"/>
      <c r="H69" s="10" t="s">
        <v>141</v>
      </c>
      <c r="I69" s="14"/>
      <c r="J69" s="6"/>
      <c r="K69" s="35"/>
      <c r="L69" s="6"/>
      <c r="M69" s="20"/>
      <c r="N69" s="6"/>
      <c r="O69" s="35"/>
      <c r="P69" s="6"/>
      <c r="Q69" s="35"/>
      <c r="R69" s="6"/>
      <c r="S69" s="35"/>
      <c r="T69" s="6"/>
      <c r="U69" s="35"/>
      <c r="V69" s="6"/>
      <c r="W69" s="35"/>
      <c r="X69" s="6"/>
      <c r="Y69" s="35"/>
      <c r="Z69" s="6"/>
      <c r="AA69" s="6"/>
      <c r="AB69" s="6"/>
      <c r="AC69" s="35"/>
      <c r="AD69" s="6"/>
      <c r="AE69" s="6"/>
      <c r="AF69" s="10"/>
      <c r="AG69" s="10"/>
    </row>
    <row r="70" spans="1:33" x14ac:dyDescent="0.25">
      <c r="A70" s="181">
        <v>21</v>
      </c>
      <c r="B70" s="181"/>
      <c r="C70" s="181" t="s">
        <v>137</v>
      </c>
      <c r="D70" s="181" t="s">
        <v>138</v>
      </c>
      <c r="E70" s="181" t="s">
        <v>27</v>
      </c>
      <c r="F70" s="181">
        <v>202</v>
      </c>
      <c r="G70" s="181" t="s">
        <v>27</v>
      </c>
      <c r="H70" s="182" t="s">
        <v>142</v>
      </c>
      <c r="I70" s="15" t="s">
        <v>143</v>
      </c>
      <c r="J70" s="16" t="s">
        <v>144</v>
      </c>
      <c r="K70" s="36">
        <v>3372276787</v>
      </c>
      <c r="L70" s="16" t="s">
        <v>145</v>
      </c>
      <c r="M70" s="21">
        <v>0</v>
      </c>
      <c r="N70" s="16" t="s">
        <v>144</v>
      </c>
      <c r="O70" s="36">
        <v>3372276787</v>
      </c>
      <c r="P70" s="16" t="s">
        <v>144</v>
      </c>
      <c r="Q70" s="36">
        <v>590591139</v>
      </c>
      <c r="R70" s="16" t="s">
        <v>144</v>
      </c>
      <c r="S70" s="36">
        <v>935359655</v>
      </c>
      <c r="T70" s="16" t="s">
        <v>144</v>
      </c>
      <c r="U70" s="36">
        <v>716212718</v>
      </c>
      <c r="V70" s="16" t="s">
        <v>144</v>
      </c>
      <c r="W70" s="36">
        <v>498542454</v>
      </c>
      <c r="X70" s="16" t="s">
        <v>144</v>
      </c>
      <c r="Y70" s="36">
        <v>2740705966</v>
      </c>
      <c r="Z70" s="16" t="s">
        <v>223</v>
      </c>
      <c r="AA70" s="16" t="s">
        <v>252</v>
      </c>
      <c r="AB70" s="16" t="s">
        <v>144</v>
      </c>
      <c r="AC70" s="36">
        <v>2740705966</v>
      </c>
      <c r="AD70" s="16" t="s">
        <v>223</v>
      </c>
      <c r="AE70" s="16" t="s">
        <v>252</v>
      </c>
      <c r="AF70" s="182" t="s">
        <v>25</v>
      </c>
      <c r="AG70" s="15"/>
    </row>
    <row r="71" spans="1:33" ht="25.5" x14ac:dyDescent="0.25">
      <c r="A71" s="181">
        <v>22</v>
      </c>
      <c r="B71" s="181"/>
      <c r="C71" s="181" t="s">
        <v>137</v>
      </c>
      <c r="D71" s="181" t="s">
        <v>138</v>
      </c>
      <c r="E71" s="181" t="s">
        <v>27</v>
      </c>
      <c r="F71" s="181">
        <v>202</v>
      </c>
      <c r="G71" s="181" t="s">
        <v>22</v>
      </c>
      <c r="H71" s="182" t="s">
        <v>146</v>
      </c>
      <c r="I71" s="15" t="s">
        <v>147</v>
      </c>
      <c r="J71" s="16" t="s">
        <v>148</v>
      </c>
      <c r="K71" s="36">
        <v>54246000</v>
      </c>
      <c r="L71" s="16" t="s">
        <v>114</v>
      </c>
      <c r="M71" s="21">
        <v>0</v>
      </c>
      <c r="N71" s="16" t="s">
        <v>148</v>
      </c>
      <c r="O71" s="36">
        <v>54246000</v>
      </c>
      <c r="P71" s="16" t="s">
        <v>113</v>
      </c>
      <c r="Q71" s="36">
        <v>0</v>
      </c>
      <c r="R71" s="16" t="s">
        <v>113</v>
      </c>
      <c r="S71" s="36">
        <v>21988500</v>
      </c>
      <c r="T71" s="16" t="s">
        <v>113</v>
      </c>
      <c r="U71" s="36">
        <v>13751500</v>
      </c>
      <c r="V71" s="16" t="s">
        <v>113</v>
      </c>
      <c r="W71" s="36">
        <v>17475000</v>
      </c>
      <c r="X71" s="16" t="s">
        <v>148</v>
      </c>
      <c r="Y71" s="36">
        <v>53215000</v>
      </c>
      <c r="Z71" s="16" t="s">
        <v>223</v>
      </c>
      <c r="AA71" s="16" t="s">
        <v>253</v>
      </c>
      <c r="AB71" s="16" t="s">
        <v>148</v>
      </c>
      <c r="AC71" s="36">
        <v>53215000</v>
      </c>
      <c r="AD71" s="16" t="s">
        <v>223</v>
      </c>
      <c r="AE71" s="16" t="s">
        <v>253</v>
      </c>
      <c r="AF71" s="182" t="s">
        <v>25</v>
      </c>
      <c r="AG71" s="15"/>
    </row>
    <row r="72" spans="1:33" x14ac:dyDescent="0.25">
      <c r="A72" s="6"/>
      <c r="B72" s="10"/>
      <c r="C72" s="6" t="s">
        <v>137</v>
      </c>
      <c r="D72" s="6" t="s">
        <v>138</v>
      </c>
      <c r="E72" s="6" t="s">
        <v>27</v>
      </c>
      <c r="F72" s="6">
        <v>205</v>
      </c>
      <c r="G72" s="6"/>
      <c r="H72" s="10" t="s">
        <v>149</v>
      </c>
      <c r="I72" s="14"/>
      <c r="J72" s="6"/>
      <c r="K72" s="35"/>
      <c r="L72" s="6"/>
      <c r="M72" s="20"/>
      <c r="N72" s="6"/>
      <c r="O72" s="35"/>
      <c r="P72" s="6"/>
      <c r="Q72" s="35"/>
      <c r="R72" s="6"/>
      <c r="S72" s="35"/>
      <c r="T72" s="6"/>
      <c r="U72" s="35"/>
      <c r="V72" s="6"/>
      <c r="W72" s="35"/>
      <c r="X72" s="6"/>
      <c r="Y72" s="35"/>
      <c r="Z72" s="6"/>
      <c r="AA72" s="6"/>
      <c r="AB72" s="6"/>
      <c r="AC72" s="35"/>
      <c r="AD72" s="6"/>
      <c r="AE72" s="6"/>
      <c r="AF72" s="10"/>
      <c r="AG72" s="10"/>
    </row>
    <row r="73" spans="1:33" ht="25.5" x14ac:dyDescent="0.25">
      <c r="A73" s="181">
        <v>23</v>
      </c>
      <c r="B73" s="181"/>
      <c r="C73" s="181" t="s">
        <v>137</v>
      </c>
      <c r="D73" s="181" t="s">
        <v>138</v>
      </c>
      <c r="E73" s="181" t="s">
        <v>27</v>
      </c>
      <c r="F73" s="181">
        <v>205</v>
      </c>
      <c r="G73" s="181" t="s">
        <v>22</v>
      </c>
      <c r="H73" s="182" t="s">
        <v>150</v>
      </c>
      <c r="I73" s="15" t="s">
        <v>151</v>
      </c>
      <c r="J73" s="16" t="s">
        <v>152</v>
      </c>
      <c r="K73" s="36">
        <v>8750000</v>
      </c>
      <c r="L73" s="16" t="s">
        <v>153</v>
      </c>
      <c r="M73" s="21">
        <v>0</v>
      </c>
      <c r="N73" s="16" t="s">
        <v>152</v>
      </c>
      <c r="O73" s="36">
        <v>8750000</v>
      </c>
      <c r="P73" s="16" t="s">
        <v>153</v>
      </c>
      <c r="Q73" s="36">
        <v>0</v>
      </c>
      <c r="R73" s="16" t="s">
        <v>152</v>
      </c>
      <c r="S73" s="36">
        <v>8700000</v>
      </c>
      <c r="T73" s="16" t="s">
        <v>153</v>
      </c>
      <c r="U73" s="36">
        <v>0</v>
      </c>
      <c r="V73" s="16" t="s">
        <v>153</v>
      </c>
      <c r="W73" s="36">
        <v>0</v>
      </c>
      <c r="X73" s="16" t="s">
        <v>152</v>
      </c>
      <c r="Y73" s="36">
        <v>8700000</v>
      </c>
      <c r="Z73" s="16" t="s">
        <v>223</v>
      </c>
      <c r="AA73" s="16" t="s">
        <v>254</v>
      </c>
      <c r="AB73" s="16" t="s">
        <v>152</v>
      </c>
      <c r="AC73" s="36">
        <v>8700000</v>
      </c>
      <c r="AD73" s="16" t="s">
        <v>223</v>
      </c>
      <c r="AE73" s="16" t="s">
        <v>254</v>
      </c>
      <c r="AF73" s="182" t="s">
        <v>25</v>
      </c>
      <c r="AG73" s="15"/>
    </row>
    <row r="74" spans="1:33" x14ac:dyDescent="0.25">
      <c r="A74" s="6"/>
      <c r="B74" s="10"/>
      <c r="C74" s="6" t="s">
        <v>137</v>
      </c>
      <c r="D74" s="6" t="s">
        <v>138</v>
      </c>
      <c r="E74" s="6" t="s">
        <v>27</v>
      </c>
      <c r="F74" s="6">
        <v>206</v>
      </c>
      <c r="G74" s="6"/>
      <c r="H74" s="10" t="s">
        <v>154</v>
      </c>
      <c r="I74" s="14"/>
      <c r="J74" s="6"/>
      <c r="K74" s="35"/>
      <c r="L74" s="6"/>
      <c r="M74" s="20"/>
      <c r="N74" s="6"/>
      <c r="O74" s="35"/>
      <c r="P74" s="6"/>
      <c r="Q74" s="35"/>
      <c r="R74" s="6"/>
      <c r="S74" s="35"/>
      <c r="T74" s="6"/>
      <c r="U74" s="35"/>
      <c r="V74" s="6"/>
      <c r="W74" s="35"/>
      <c r="X74" s="6"/>
      <c r="Y74" s="35"/>
      <c r="Z74" s="6"/>
      <c r="AA74" s="6"/>
      <c r="AB74" s="6"/>
      <c r="AC74" s="35"/>
      <c r="AD74" s="6"/>
      <c r="AE74" s="6"/>
      <c r="AF74" s="10"/>
      <c r="AG74" s="10"/>
    </row>
    <row r="75" spans="1:33" ht="25.5" x14ac:dyDescent="0.25">
      <c r="A75" s="181">
        <v>24</v>
      </c>
      <c r="B75" s="181"/>
      <c r="C75" s="181" t="s">
        <v>137</v>
      </c>
      <c r="D75" s="181" t="s">
        <v>138</v>
      </c>
      <c r="E75" s="181" t="s">
        <v>27</v>
      </c>
      <c r="F75" s="181">
        <v>206</v>
      </c>
      <c r="G75" s="181" t="s">
        <v>27</v>
      </c>
      <c r="H75" s="182" t="s">
        <v>155</v>
      </c>
      <c r="I75" s="15" t="s">
        <v>156</v>
      </c>
      <c r="J75" s="16" t="s">
        <v>152</v>
      </c>
      <c r="K75" s="36">
        <v>2494580</v>
      </c>
      <c r="L75" s="16" t="s">
        <v>153</v>
      </c>
      <c r="M75" s="21">
        <v>0</v>
      </c>
      <c r="N75" s="16" t="s">
        <v>152</v>
      </c>
      <c r="O75" s="36">
        <v>2494580</v>
      </c>
      <c r="P75" s="16" t="s">
        <v>153</v>
      </c>
      <c r="Q75" s="36">
        <v>0</v>
      </c>
      <c r="R75" s="16" t="s">
        <v>153</v>
      </c>
      <c r="S75" s="36">
        <v>0</v>
      </c>
      <c r="T75" s="16" t="s">
        <v>152</v>
      </c>
      <c r="U75" s="36">
        <v>2085500</v>
      </c>
      <c r="V75" s="16" t="s">
        <v>153</v>
      </c>
      <c r="W75" s="36">
        <v>0</v>
      </c>
      <c r="X75" s="16" t="s">
        <v>152</v>
      </c>
      <c r="Y75" s="36">
        <v>2085500</v>
      </c>
      <c r="Z75" s="16" t="s">
        <v>223</v>
      </c>
      <c r="AA75" s="16" t="s">
        <v>255</v>
      </c>
      <c r="AB75" s="16" t="s">
        <v>152</v>
      </c>
      <c r="AC75" s="36">
        <v>2085500</v>
      </c>
      <c r="AD75" s="16" t="s">
        <v>223</v>
      </c>
      <c r="AE75" s="16" t="s">
        <v>255</v>
      </c>
      <c r="AF75" s="182" t="s">
        <v>25</v>
      </c>
      <c r="AG75" s="15"/>
    </row>
    <row r="76" spans="1:33" x14ac:dyDescent="0.25">
      <c r="A76" s="181">
        <v>25</v>
      </c>
      <c r="B76" s="181"/>
      <c r="C76" s="181" t="s">
        <v>137</v>
      </c>
      <c r="D76" s="181" t="s">
        <v>138</v>
      </c>
      <c r="E76" s="181" t="s">
        <v>27</v>
      </c>
      <c r="F76" s="181">
        <v>206</v>
      </c>
      <c r="G76" s="181" t="s">
        <v>37</v>
      </c>
      <c r="H76" s="182" t="s">
        <v>157</v>
      </c>
      <c r="I76" s="15" t="s">
        <v>158</v>
      </c>
      <c r="J76" s="16" t="s">
        <v>159</v>
      </c>
      <c r="K76" s="36">
        <v>32013720</v>
      </c>
      <c r="L76" s="16" t="s">
        <v>153</v>
      </c>
      <c r="M76" s="21">
        <v>0</v>
      </c>
      <c r="N76" s="16" t="s">
        <v>159</v>
      </c>
      <c r="O76" s="36">
        <v>32013720</v>
      </c>
      <c r="P76" s="16" t="s">
        <v>152</v>
      </c>
      <c r="Q76" s="36">
        <v>3813870</v>
      </c>
      <c r="R76" s="16" t="s">
        <v>153</v>
      </c>
      <c r="S76" s="36">
        <v>8807700</v>
      </c>
      <c r="T76" s="16" t="s">
        <v>153</v>
      </c>
      <c r="U76" s="36">
        <v>7621230</v>
      </c>
      <c r="V76" s="16" t="s">
        <v>152</v>
      </c>
      <c r="W76" s="36">
        <v>10287505</v>
      </c>
      <c r="X76" s="16" t="s">
        <v>159</v>
      </c>
      <c r="Y76" s="36">
        <v>30530305</v>
      </c>
      <c r="Z76" s="16" t="s">
        <v>223</v>
      </c>
      <c r="AA76" s="16" t="s">
        <v>256</v>
      </c>
      <c r="AB76" s="16" t="s">
        <v>159</v>
      </c>
      <c r="AC76" s="36">
        <v>30530305</v>
      </c>
      <c r="AD76" s="16" t="s">
        <v>223</v>
      </c>
      <c r="AE76" s="16" t="s">
        <v>256</v>
      </c>
      <c r="AF76" s="182" t="s">
        <v>25</v>
      </c>
      <c r="AG76" s="15"/>
    </row>
    <row r="77" spans="1:33" ht="25.5" x14ac:dyDescent="0.25">
      <c r="A77" s="181">
        <v>26</v>
      </c>
      <c r="B77" s="181"/>
      <c r="C77" s="181" t="s">
        <v>137</v>
      </c>
      <c r="D77" s="181" t="s">
        <v>138</v>
      </c>
      <c r="E77" s="181" t="s">
        <v>27</v>
      </c>
      <c r="F77" s="181">
        <v>206</v>
      </c>
      <c r="G77" s="181" t="s">
        <v>57</v>
      </c>
      <c r="H77" s="182" t="s">
        <v>160</v>
      </c>
      <c r="I77" s="15" t="s">
        <v>161</v>
      </c>
      <c r="J77" s="16" t="s">
        <v>159</v>
      </c>
      <c r="K77" s="36">
        <v>15002860</v>
      </c>
      <c r="L77" s="16" t="s">
        <v>153</v>
      </c>
      <c r="M77" s="21">
        <v>0</v>
      </c>
      <c r="N77" s="16" t="s">
        <v>159</v>
      </c>
      <c r="O77" s="36">
        <v>15002860</v>
      </c>
      <c r="P77" s="16" t="s">
        <v>153</v>
      </c>
      <c r="Q77" s="36">
        <v>0</v>
      </c>
      <c r="R77" s="16" t="s">
        <v>152</v>
      </c>
      <c r="S77" s="36">
        <v>2553900</v>
      </c>
      <c r="T77" s="16" t="s">
        <v>153</v>
      </c>
      <c r="U77" s="36">
        <v>7929760</v>
      </c>
      <c r="V77" s="16" t="s">
        <v>152</v>
      </c>
      <c r="W77" s="36">
        <v>3024680</v>
      </c>
      <c r="X77" s="16" t="s">
        <v>159</v>
      </c>
      <c r="Y77" s="36">
        <v>13508340</v>
      </c>
      <c r="Z77" s="16" t="s">
        <v>223</v>
      </c>
      <c r="AA77" s="16" t="s">
        <v>257</v>
      </c>
      <c r="AB77" s="16" t="s">
        <v>159</v>
      </c>
      <c r="AC77" s="36">
        <v>13508340</v>
      </c>
      <c r="AD77" s="16" t="s">
        <v>223</v>
      </c>
      <c r="AE77" s="16" t="s">
        <v>257</v>
      </c>
      <c r="AF77" s="182" t="s">
        <v>25</v>
      </c>
      <c r="AG77" s="15"/>
    </row>
    <row r="78" spans="1:33" ht="25.5" x14ac:dyDescent="0.25">
      <c r="A78" s="181">
        <v>27</v>
      </c>
      <c r="B78" s="181"/>
      <c r="C78" s="181" t="s">
        <v>137</v>
      </c>
      <c r="D78" s="181" t="s">
        <v>138</v>
      </c>
      <c r="E78" s="181" t="s">
        <v>27</v>
      </c>
      <c r="F78" s="181">
        <v>206</v>
      </c>
      <c r="G78" s="181" t="s">
        <v>133</v>
      </c>
      <c r="H78" s="182" t="s">
        <v>162</v>
      </c>
      <c r="I78" s="15" t="s">
        <v>163</v>
      </c>
      <c r="J78" s="16" t="s">
        <v>164</v>
      </c>
      <c r="K78" s="36">
        <v>20997400</v>
      </c>
      <c r="L78" s="16" t="s">
        <v>132</v>
      </c>
      <c r="M78" s="21">
        <v>0</v>
      </c>
      <c r="N78" s="16" t="s">
        <v>164</v>
      </c>
      <c r="O78" s="36">
        <v>20997400</v>
      </c>
      <c r="P78" s="16" t="s">
        <v>132</v>
      </c>
      <c r="Q78" s="36">
        <v>0</v>
      </c>
      <c r="R78" s="16" t="s">
        <v>165</v>
      </c>
      <c r="S78" s="36">
        <v>8486650</v>
      </c>
      <c r="T78" s="16" t="s">
        <v>131</v>
      </c>
      <c r="U78" s="36">
        <v>6425000</v>
      </c>
      <c r="V78" s="16" t="s">
        <v>131</v>
      </c>
      <c r="W78" s="36">
        <v>4940000</v>
      </c>
      <c r="X78" s="16" t="s">
        <v>164</v>
      </c>
      <c r="Y78" s="36">
        <v>19851650</v>
      </c>
      <c r="Z78" s="16" t="s">
        <v>223</v>
      </c>
      <c r="AA78" s="16" t="s">
        <v>258</v>
      </c>
      <c r="AB78" s="16" t="s">
        <v>164</v>
      </c>
      <c r="AC78" s="36">
        <v>19851650</v>
      </c>
      <c r="AD78" s="16" t="s">
        <v>223</v>
      </c>
      <c r="AE78" s="16" t="s">
        <v>258</v>
      </c>
      <c r="AF78" s="182" t="s">
        <v>25</v>
      </c>
      <c r="AG78" s="15"/>
    </row>
    <row r="79" spans="1:33" x14ac:dyDescent="0.25">
      <c r="A79" s="6"/>
      <c r="B79" s="10"/>
      <c r="C79" s="6" t="s">
        <v>137</v>
      </c>
      <c r="D79" s="6" t="s">
        <v>138</v>
      </c>
      <c r="E79" s="6" t="s">
        <v>27</v>
      </c>
      <c r="F79" s="6">
        <v>207</v>
      </c>
      <c r="G79" s="6"/>
      <c r="H79" s="10" t="s">
        <v>166</v>
      </c>
      <c r="I79" s="14"/>
      <c r="J79" s="6"/>
      <c r="K79" s="35"/>
      <c r="L79" s="6"/>
      <c r="M79" s="20"/>
      <c r="N79" s="6"/>
      <c r="O79" s="35"/>
      <c r="P79" s="6"/>
      <c r="Q79" s="35"/>
      <c r="R79" s="6"/>
      <c r="S79" s="35"/>
      <c r="T79" s="6"/>
      <c r="U79" s="35"/>
      <c r="V79" s="6"/>
      <c r="W79" s="35"/>
      <c r="X79" s="6"/>
      <c r="Y79" s="35"/>
      <c r="Z79" s="6"/>
      <c r="AA79" s="6"/>
      <c r="AB79" s="6"/>
      <c r="AC79" s="35"/>
      <c r="AD79" s="6"/>
      <c r="AE79" s="6"/>
      <c r="AF79" s="10"/>
      <c r="AG79" s="10"/>
    </row>
    <row r="80" spans="1:33" ht="25.5" x14ac:dyDescent="0.25">
      <c r="A80" s="181">
        <v>28</v>
      </c>
      <c r="B80" s="181"/>
      <c r="C80" s="181" t="s">
        <v>137</v>
      </c>
      <c r="D80" s="181" t="s">
        <v>138</v>
      </c>
      <c r="E80" s="181" t="s">
        <v>27</v>
      </c>
      <c r="F80" s="181">
        <v>207</v>
      </c>
      <c r="G80" s="181" t="s">
        <v>20</v>
      </c>
      <c r="H80" s="182" t="s">
        <v>167</v>
      </c>
      <c r="I80" s="15" t="s">
        <v>168</v>
      </c>
      <c r="J80" s="16" t="s">
        <v>169</v>
      </c>
      <c r="K80" s="36">
        <v>46337813</v>
      </c>
      <c r="L80" s="16" t="s">
        <v>126</v>
      </c>
      <c r="M80" s="21">
        <v>0</v>
      </c>
      <c r="N80" s="16" t="s">
        <v>169</v>
      </c>
      <c r="O80" s="36">
        <v>46337813</v>
      </c>
      <c r="P80" s="16" t="s">
        <v>126</v>
      </c>
      <c r="Q80" s="36">
        <v>0</v>
      </c>
      <c r="R80" s="16" t="s">
        <v>125</v>
      </c>
      <c r="S80" s="36">
        <v>41381000</v>
      </c>
      <c r="T80" s="16" t="s">
        <v>170</v>
      </c>
      <c r="U80" s="36">
        <v>4700000</v>
      </c>
      <c r="V80" s="16" t="s">
        <v>126</v>
      </c>
      <c r="W80" s="36">
        <v>0</v>
      </c>
      <c r="X80" s="16" t="s">
        <v>169</v>
      </c>
      <c r="Y80" s="36">
        <v>46081000</v>
      </c>
      <c r="Z80" s="16" t="s">
        <v>223</v>
      </c>
      <c r="AA80" s="16" t="s">
        <v>259</v>
      </c>
      <c r="AB80" s="16" t="s">
        <v>169</v>
      </c>
      <c r="AC80" s="36">
        <v>46081000</v>
      </c>
      <c r="AD80" s="16" t="s">
        <v>223</v>
      </c>
      <c r="AE80" s="16" t="s">
        <v>259</v>
      </c>
      <c r="AF80" s="182" t="s">
        <v>25</v>
      </c>
      <c r="AG80" s="15"/>
    </row>
    <row r="81" spans="1:33" x14ac:dyDescent="0.25">
      <c r="A81" s="6"/>
      <c r="B81" s="10"/>
      <c r="C81" s="6" t="s">
        <v>137</v>
      </c>
      <c r="D81" s="6" t="s">
        <v>138</v>
      </c>
      <c r="E81" s="6" t="s">
        <v>27</v>
      </c>
      <c r="F81" s="6">
        <v>208</v>
      </c>
      <c r="G81" s="6"/>
      <c r="H81" s="10" t="s">
        <v>171</v>
      </c>
      <c r="I81" s="14"/>
      <c r="J81" s="6"/>
      <c r="K81" s="35"/>
      <c r="L81" s="6"/>
      <c r="M81" s="20"/>
      <c r="N81" s="6"/>
      <c r="O81" s="35"/>
      <c r="P81" s="6"/>
      <c r="Q81" s="35"/>
      <c r="R81" s="6"/>
      <c r="S81" s="35"/>
      <c r="T81" s="6"/>
      <c r="U81" s="35"/>
      <c r="V81" s="6"/>
      <c r="W81" s="35"/>
      <c r="X81" s="6"/>
      <c r="Y81" s="35"/>
      <c r="Z81" s="6"/>
      <c r="AA81" s="6"/>
      <c r="AB81" s="6"/>
      <c r="AC81" s="35"/>
      <c r="AD81" s="6"/>
      <c r="AE81" s="6"/>
      <c r="AF81" s="10"/>
      <c r="AG81" s="10"/>
    </row>
    <row r="82" spans="1:33" x14ac:dyDescent="0.25">
      <c r="A82" s="181">
        <v>29</v>
      </c>
      <c r="B82" s="181"/>
      <c r="C82" s="181" t="s">
        <v>137</v>
      </c>
      <c r="D82" s="181" t="s">
        <v>138</v>
      </c>
      <c r="E82" s="181" t="s">
        <v>27</v>
      </c>
      <c r="F82" s="181">
        <v>208</v>
      </c>
      <c r="G82" s="181" t="s">
        <v>27</v>
      </c>
      <c r="H82" s="182" t="s">
        <v>172</v>
      </c>
      <c r="I82" s="15" t="s">
        <v>173</v>
      </c>
      <c r="J82" s="16" t="s">
        <v>131</v>
      </c>
      <c r="K82" s="36">
        <v>1800000</v>
      </c>
      <c r="L82" s="16" t="s">
        <v>132</v>
      </c>
      <c r="M82" s="21">
        <v>0</v>
      </c>
      <c r="N82" s="16" t="s">
        <v>131</v>
      </c>
      <c r="O82" s="36">
        <v>1800000</v>
      </c>
      <c r="P82" s="16" t="s">
        <v>132</v>
      </c>
      <c r="Q82" s="36">
        <v>0</v>
      </c>
      <c r="R82" s="16" t="s">
        <v>132</v>
      </c>
      <c r="S82" s="36">
        <v>0</v>
      </c>
      <c r="T82" s="16" t="s">
        <v>131</v>
      </c>
      <c r="U82" s="36">
        <v>1800000</v>
      </c>
      <c r="V82" s="16" t="s">
        <v>132</v>
      </c>
      <c r="W82" s="36">
        <v>0</v>
      </c>
      <c r="X82" s="16" t="s">
        <v>131</v>
      </c>
      <c r="Y82" s="36">
        <v>1800000</v>
      </c>
      <c r="Z82" s="16" t="s">
        <v>223</v>
      </c>
      <c r="AA82" s="16" t="s">
        <v>223</v>
      </c>
      <c r="AB82" s="16" t="s">
        <v>131</v>
      </c>
      <c r="AC82" s="36">
        <v>1800000</v>
      </c>
      <c r="AD82" s="16" t="s">
        <v>223</v>
      </c>
      <c r="AE82" s="16" t="s">
        <v>223</v>
      </c>
      <c r="AF82" s="182" t="s">
        <v>25</v>
      </c>
      <c r="AG82" s="15"/>
    </row>
    <row r="83" spans="1:33" ht="25.5" x14ac:dyDescent="0.25">
      <c r="A83" s="181">
        <v>30</v>
      </c>
      <c r="B83" s="181"/>
      <c r="C83" s="181" t="s">
        <v>137</v>
      </c>
      <c r="D83" s="181" t="s">
        <v>138</v>
      </c>
      <c r="E83" s="181" t="s">
        <v>27</v>
      </c>
      <c r="F83" s="181">
        <v>208</v>
      </c>
      <c r="G83" s="181" t="s">
        <v>22</v>
      </c>
      <c r="H83" s="182" t="s">
        <v>174</v>
      </c>
      <c r="I83" s="15" t="s">
        <v>175</v>
      </c>
      <c r="J83" s="16" t="s">
        <v>176</v>
      </c>
      <c r="K83" s="36">
        <v>91900000</v>
      </c>
      <c r="L83" s="16" t="s">
        <v>132</v>
      </c>
      <c r="M83" s="21">
        <v>0</v>
      </c>
      <c r="N83" s="16" t="s">
        <v>176</v>
      </c>
      <c r="O83" s="36">
        <v>91900000</v>
      </c>
      <c r="P83" s="16" t="s">
        <v>165</v>
      </c>
      <c r="Q83" s="36">
        <v>0</v>
      </c>
      <c r="R83" s="16" t="s">
        <v>177</v>
      </c>
      <c r="S83" s="36">
        <v>29273206</v>
      </c>
      <c r="T83" s="16" t="s">
        <v>131</v>
      </c>
      <c r="U83" s="36">
        <v>23244876</v>
      </c>
      <c r="V83" s="16" t="s">
        <v>164</v>
      </c>
      <c r="W83" s="36">
        <v>24869404</v>
      </c>
      <c r="X83" s="16" t="s">
        <v>176</v>
      </c>
      <c r="Y83" s="36">
        <v>77387486</v>
      </c>
      <c r="Z83" s="16" t="s">
        <v>223</v>
      </c>
      <c r="AA83" s="16" t="s">
        <v>260</v>
      </c>
      <c r="AB83" s="16" t="s">
        <v>176</v>
      </c>
      <c r="AC83" s="36">
        <v>77387486</v>
      </c>
      <c r="AD83" s="16" t="s">
        <v>223</v>
      </c>
      <c r="AE83" s="16" t="s">
        <v>260</v>
      </c>
      <c r="AF83" s="182" t="s">
        <v>25</v>
      </c>
      <c r="AG83" s="15"/>
    </row>
    <row r="84" spans="1:33" ht="25.5" x14ac:dyDescent="0.25">
      <c r="A84" s="6"/>
      <c r="B84" s="10"/>
      <c r="C84" s="6" t="s">
        <v>137</v>
      </c>
      <c r="D84" s="6" t="s">
        <v>138</v>
      </c>
      <c r="E84" s="6" t="s">
        <v>27</v>
      </c>
      <c r="F84" s="6">
        <v>209</v>
      </c>
      <c r="G84" s="6"/>
      <c r="H84" s="10" t="s">
        <v>178</v>
      </c>
      <c r="I84" s="14"/>
      <c r="J84" s="6"/>
      <c r="K84" s="35"/>
      <c r="L84" s="6"/>
      <c r="M84" s="20"/>
      <c r="N84" s="6"/>
      <c r="O84" s="35"/>
      <c r="P84" s="6"/>
      <c r="Q84" s="35"/>
      <c r="R84" s="6"/>
      <c r="S84" s="35"/>
      <c r="T84" s="6"/>
      <c r="U84" s="35"/>
      <c r="V84" s="6"/>
      <c r="W84" s="35"/>
      <c r="X84" s="6"/>
      <c r="Y84" s="35"/>
      <c r="Z84" s="6"/>
      <c r="AA84" s="6"/>
      <c r="AB84" s="6"/>
      <c r="AC84" s="35"/>
      <c r="AD84" s="6"/>
      <c r="AE84" s="6"/>
      <c r="AF84" s="10"/>
      <c r="AG84" s="10"/>
    </row>
    <row r="85" spans="1:33" ht="25.5" x14ac:dyDescent="0.25">
      <c r="A85" s="181">
        <v>31</v>
      </c>
      <c r="B85" s="181"/>
      <c r="C85" s="181" t="s">
        <v>137</v>
      </c>
      <c r="D85" s="181" t="s">
        <v>138</v>
      </c>
      <c r="E85" s="181" t="s">
        <v>27</v>
      </c>
      <c r="F85" s="181">
        <v>209</v>
      </c>
      <c r="G85" s="181" t="s">
        <v>27</v>
      </c>
      <c r="H85" s="182" t="s">
        <v>179</v>
      </c>
      <c r="I85" s="15" t="s">
        <v>180</v>
      </c>
      <c r="J85" s="16" t="s">
        <v>181</v>
      </c>
      <c r="K85" s="36">
        <v>3000000</v>
      </c>
      <c r="L85" s="16" t="s">
        <v>126</v>
      </c>
      <c r="M85" s="21">
        <v>0</v>
      </c>
      <c r="N85" s="16" t="s">
        <v>181</v>
      </c>
      <c r="O85" s="36">
        <v>3000000</v>
      </c>
      <c r="P85" s="16" t="s">
        <v>126</v>
      </c>
      <c r="Q85" s="36">
        <v>0</v>
      </c>
      <c r="R85" s="16" t="s">
        <v>182</v>
      </c>
      <c r="S85" s="36">
        <v>6825</v>
      </c>
      <c r="T85" s="16" t="s">
        <v>183</v>
      </c>
      <c r="U85" s="36">
        <v>1279300</v>
      </c>
      <c r="V85" s="16" t="s">
        <v>182</v>
      </c>
      <c r="W85" s="36">
        <v>1020300</v>
      </c>
      <c r="X85" s="16" t="s">
        <v>181</v>
      </c>
      <c r="Y85" s="36">
        <v>2982100</v>
      </c>
      <c r="Z85" s="16" t="s">
        <v>223</v>
      </c>
      <c r="AA85" s="16" t="s">
        <v>261</v>
      </c>
      <c r="AB85" s="16" t="s">
        <v>181</v>
      </c>
      <c r="AC85" s="36">
        <v>2982100</v>
      </c>
      <c r="AD85" s="16" t="s">
        <v>223</v>
      </c>
      <c r="AE85" s="16" t="s">
        <v>261</v>
      </c>
      <c r="AF85" s="182" t="s">
        <v>25</v>
      </c>
      <c r="AG85" s="15"/>
    </row>
    <row r="86" spans="1:33" ht="25.5" x14ac:dyDescent="0.25">
      <c r="A86" s="181">
        <v>32</v>
      </c>
      <c r="B86" s="181"/>
      <c r="C86" s="181" t="s">
        <v>137</v>
      </c>
      <c r="D86" s="181" t="s">
        <v>138</v>
      </c>
      <c r="E86" s="181" t="s">
        <v>27</v>
      </c>
      <c r="F86" s="181">
        <v>209</v>
      </c>
      <c r="G86" s="181" t="s">
        <v>22</v>
      </c>
      <c r="H86" s="182" t="s">
        <v>184</v>
      </c>
      <c r="I86" s="15" t="s">
        <v>185</v>
      </c>
      <c r="J86" s="16" t="s">
        <v>169</v>
      </c>
      <c r="K86" s="36">
        <v>57202676</v>
      </c>
      <c r="L86" s="16" t="s">
        <v>126</v>
      </c>
      <c r="M86" s="21">
        <v>0</v>
      </c>
      <c r="N86" s="16" t="s">
        <v>169</v>
      </c>
      <c r="O86" s="36">
        <v>57202676</v>
      </c>
      <c r="P86" s="16" t="s">
        <v>170</v>
      </c>
      <c r="Q86" s="36">
        <v>0</v>
      </c>
      <c r="R86" s="16" t="s">
        <v>182</v>
      </c>
      <c r="S86" s="36">
        <v>14371800</v>
      </c>
      <c r="T86" s="16" t="s">
        <v>182</v>
      </c>
      <c r="U86" s="36">
        <v>27486220</v>
      </c>
      <c r="V86" s="16" t="s">
        <v>170</v>
      </c>
      <c r="W86" s="36">
        <v>11935200</v>
      </c>
      <c r="X86" s="16" t="s">
        <v>169</v>
      </c>
      <c r="Y86" s="36">
        <v>53793220</v>
      </c>
      <c r="Z86" s="16" t="s">
        <v>223</v>
      </c>
      <c r="AA86" s="16" t="s">
        <v>262</v>
      </c>
      <c r="AB86" s="16" t="s">
        <v>169</v>
      </c>
      <c r="AC86" s="36">
        <v>53793220</v>
      </c>
      <c r="AD86" s="16" t="s">
        <v>223</v>
      </c>
      <c r="AE86" s="16" t="s">
        <v>262</v>
      </c>
      <c r="AF86" s="182" t="s">
        <v>25</v>
      </c>
      <c r="AG86" s="15"/>
    </row>
    <row r="87" spans="1:33" x14ac:dyDescent="0.25">
      <c r="A87" s="181">
        <v>33</v>
      </c>
      <c r="B87" s="181"/>
      <c r="C87" s="181" t="s">
        <v>137</v>
      </c>
      <c r="D87" s="181" t="s">
        <v>138</v>
      </c>
      <c r="E87" s="181" t="s">
        <v>27</v>
      </c>
      <c r="F87" s="181">
        <v>209</v>
      </c>
      <c r="G87" s="181" t="s">
        <v>20</v>
      </c>
      <c r="H87" s="182" t="s">
        <v>186</v>
      </c>
      <c r="I87" s="15" t="s">
        <v>187</v>
      </c>
      <c r="J87" s="16" t="s">
        <v>188</v>
      </c>
      <c r="K87" s="36">
        <v>10000000</v>
      </c>
      <c r="L87" s="16" t="s">
        <v>126</v>
      </c>
      <c r="M87" s="21">
        <v>0</v>
      </c>
      <c r="N87" s="16" t="s">
        <v>188</v>
      </c>
      <c r="O87" s="36">
        <v>10000000</v>
      </c>
      <c r="P87" s="16" t="s">
        <v>126</v>
      </c>
      <c r="Q87" s="36">
        <v>0</v>
      </c>
      <c r="R87" s="16" t="s">
        <v>125</v>
      </c>
      <c r="S87" s="36">
        <v>3550000</v>
      </c>
      <c r="T87" s="16" t="s">
        <v>189</v>
      </c>
      <c r="U87" s="36">
        <v>0</v>
      </c>
      <c r="V87" s="16" t="s">
        <v>198</v>
      </c>
      <c r="W87" s="36">
        <v>6250000</v>
      </c>
      <c r="X87" s="16" t="s">
        <v>188</v>
      </c>
      <c r="Y87" s="36">
        <v>9800000</v>
      </c>
      <c r="Z87" s="16" t="s">
        <v>223</v>
      </c>
      <c r="AA87" s="16" t="s">
        <v>263</v>
      </c>
      <c r="AB87" s="16" t="s">
        <v>188</v>
      </c>
      <c r="AC87" s="36">
        <v>9800000</v>
      </c>
      <c r="AD87" s="16" t="s">
        <v>223</v>
      </c>
      <c r="AE87" s="16" t="s">
        <v>263</v>
      </c>
      <c r="AF87" s="182" t="s">
        <v>25</v>
      </c>
      <c r="AG87" s="15"/>
    </row>
    <row r="88" spans="1:33" x14ac:dyDescent="0.25">
      <c r="A88" s="180" t="s">
        <v>34</v>
      </c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22"/>
      <c r="Q88" s="40"/>
      <c r="R88" s="22"/>
      <c r="S88" s="40"/>
      <c r="T88" s="22"/>
      <c r="U88" s="40"/>
      <c r="V88" s="22"/>
      <c r="W88" s="40"/>
      <c r="X88" s="23"/>
      <c r="Y88" s="41"/>
      <c r="Z88" s="43">
        <v>1</v>
      </c>
      <c r="AA88" s="42">
        <v>0.9365</v>
      </c>
      <c r="AB88" s="23"/>
      <c r="AC88" s="41"/>
      <c r="AD88" s="43">
        <v>1</v>
      </c>
      <c r="AE88" s="42">
        <v>0.9365</v>
      </c>
      <c r="AF88" s="164"/>
      <c r="AG88" s="164"/>
    </row>
    <row r="89" spans="1:33" x14ac:dyDescent="0.25">
      <c r="A89" s="180" t="s">
        <v>35</v>
      </c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22"/>
      <c r="Q89" s="40"/>
      <c r="R89" s="22"/>
      <c r="S89" s="40"/>
      <c r="T89" s="22"/>
      <c r="U89" s="40"/>
      <c r="V89" s="22"/>
      <c r="W89" s="40"/>
      <c r="X89" s="23"/>
      <c r="Y89" s="41"/>
      <c r="Z89" s="22" t="s">
        <v>102</v>
      </c>
      <c r="AA89" s="22" t="s">
        <v>102</v>
      </c>
      <c r="AB89" s="23"/>
      <c r="AC89" s="41"/>
      <c r="AD89" s="22" t="s">
        <v>102</v>
      </c>
      <c r="AE89" s="22" t="s">
        <v>102</v>
      </c>
      <c r="AF89" s="164"/>
      <c r="AG89" s="164"/>
    </row>
    <row r="90" spans="1:33" s="28" customFormat="1" ht="19.5" customHeight="1" x14ac:dyDescent="0.25">
      <c r="A90" s="167" t="s">
        <v>202</v>
      </c>
      <c r="B90" s="168"/>
      <c r="C90" s="168"/>
      <c r="D90" s="168"/>
      <c r="E90" s="168"/>
      <c r="F90" s="168"/>
      <c r="G90" s="168"/>
      <c r="H90" s="168"/>
      <c r="I90" s="168"/>
      <c r="J90" s="169"/>
      <c r="K90" s="25">
        <f>K15+K20+K33+K40+K52+K45+K57+K68</f>
        <v>6062151492</v>
      </c>
      <c r="L90" s="25"/>
      <c r="M90" s="25">
        <f>M15+M20+M33+M40+M45+M52+M57+M68</f>
        <v>0</v>
      </c>
      <c r="N90" s="25"/>
      <c r="O90" s="25">
        <f>O15+O20+O33+O40+O52+O45+O57+O68</f>
        <v>6062151492</v>
      </c>
      <c r="P90" s="25"/>
      <c r="Q90" s="25"/>
      <c r="R90" s="25"/>
      <c r="S90" s="25"/>
      <c r="T90" s="25"/>
      <c r="U90" s="25"/>
      <c r="V90" s="25"/>
      <c r="W90" s="25"/>
      <c r="X90" s="25"/>
      <c r="Y90" s="25">
        <f>Y15+Y20+Y33+Y40+Y52+Y45+Y57+Y68</f>
        <v>5156598937</v>
      </c>
      <c r="Z90" s="26">
        <f>AVERAGE(Z18,Z31,Z38,Z43,Z48,Z55,Z64,Z88)</f>
        <v>0.9266875</v>
      </c>
      <c r="AA90" s="26">
        <f>AVERAGE(AA18,AA31,AA38,AA43,AA48,AA55,AA64,AA88)</f>
        <v>0.86926250000000005</v>
      </c>
      <c r="AB90" s="27"/>
      <c r="AC90" s="25">
        <f>AC15+AC20+AC33+AC40+AC45+AC52+AC57+AC68</f>
        <v>5156598937</v>
      </c>
      <c r="AD90" s="26">
        <f>AVERAGE(AD18,AD31,AD38,AD43,AD48,AD55,AD64,AD88)</f>
        <v>0.9266875</v>
      </c>
      <c r="AE90" s="26">
        <f>AVERAGE(AE18,AE31,AE38,AE43,AE48,AE55,AE64,AE88)</f>
        <v>0.86926250000000005</v>
      </c>
      <c r="AF90" s="27"/>
      <c r="AG90" s="27"/>
    </row>
    <row r="91" spans="1:33" s="28" customFormat="1" ht="19.5" customHeight="1" x14ac:dyDescent="0.25">
      <c r="A91" s="167" t="s">
        <v>203</v>
      </c>
      <c r="B91" s="168"/>
      <c r="C91" s="168"/>
      <c r="D91" s="168"/>
      <c r="E91" s="168"/>
      <c r="F91" s="168"/>
      <c r="G91" s="168"/>
      <c r="H91" s="168"/>
      <c r="I91" s="168"/>
      <c r="J91" s="169"/>
      <c r="K91" s="25"/>
      <c r="L91" s="27"/>
      <c r="M91" s="27"/>
      <c r="N91" s="27"/>
      <c r="O91" s="25"/>
      <c r="P91" s="27"/>
      <c r="Q91" s="25"/>
      <c r="R91" s="27"/>
      <c r="S91" s="25"/>
      <c r="T91" s="27"/>
      <c r="U91" s="25"/>
      <c r="V91" s="27"/>
      <c r="W91" s="25"/>
      <c r="X91" s="27"/>
      <c r="Y91" s="25"/>
      <c r="Z91" s="29" t="s">
        <v>102</v>
      </c>
      <c r="AA91" s="29" t="s">
        <v>94</v>
      </c>
      <c r="AB91" s="27"/>
      <c r="AC91" s="25"/>
      <c r="AD91" s="29" t="s">
        <v>72</v>
      </c>
      <c r="AE91" s="29" t="s">
        <v>36</v>
      </c>
      <c r="AF91" s="27"/>
      <c r="AG91" s="27"/>
    </row>
    <row r="92" spans="1:33" x14ac:dyDescent="0.25">
      <c r="A92" s="163" t="s">
        <v>190</v>
      </c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</row>
    <row r="93" spans="1:33" x14ac:dyDescent="0.25">
      <c r="A93" s="163" t="s">
        <v>191</v>
      </c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</row>
    <row r="94" spans="1:33" x14ac:dyDescent="0.25">
      <c r="A94" s="163" t="s">
        <v>192</v>
      </c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</row>
    <row r="95" spans="1:33" x14ac:dyDescent="0.25">
      <c r="A95" s="163" t="s">
        <v>193</v>
      </c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</row>
    <row r="96" spans="1:33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37"/>
      <c r="L96" s="7"/>
      <c r="M96" s="7"/>
      <c r="N96" s="7"/>
      <c r="O96" s="37"/>
      <c r="P96" s="7"/>
      <c r="Q96" s="37"/>
      <c r="R96" s="7"/>
      <c r="S96" s="37"/>
      <c r="T96" s="7"/>
      <c r="U96" s="37"/>
      <c r="V96" s="7"/>
      <c r="W96" s="37"/>
      <c r="X96" s="7"/>
      <c r="Y96" s="37"/>
      <c r="Z96" s="7"/>
      <c r="AA96" s="7"/>
      <c r="AB96" s="7"/>
      <c r="AC96" s="7"/>
      <c r="AD96" s="7"/>
      <c r="AE96" s="7"/>
      <c r="AF96" s="7"/>
      <c r="AG96" s="7"/>
    </row>
    <row r="97" spans="1:33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37"/>
      <c r="L97" s="7"/>
      <c r="M97" s="7"/>
      <c r="N97" s="7"/>
      <c r="O97" s="37"/>
      <c r="P97" s="7"/>
      <c r="Q97" s="37"/>
      <c r="R97" s="7"/>
      <c r="S97" s="37"/>
      <c r="T97" s="7"/>
      <c r="U97" s="37"/>
      <c r="V97" s="7"/>
      <c r="W97" s="37"/>
      <c r="X97" s="7"/>
      <c r="Y97" s="37"/>
      <c r="Z97" s="7"/>
      <c r="AA97" s="7"/>
      <c r="AB97" s="7"/>
      <c r="AC97" s="7"/>
      <c r="AD97" s="7"/>
      <c r="AE97" s="157" t="s">
        <v>219</v>
      </c>
      <c r="AF97" s="158"/>
      <c r="AG97" s="158"/>
    </row>
    <row r="98" spans="1:33" x14ac:dyDescent="0.25">
      <c r="A98" s="7"/>
      <c r="B98" s="7"/>
      <c r="C98" s="7"/>
      <c r="D98" s="7"/>
      <c r="E98" s="7"/>
      <c r="F98" s="7"/>
      <c r="G98" s="44" t="s">
        <v>264</v>
      </c>
      <c r="H98" s="44"/>
      <c r="I98" s="45"/>
      <c r="J98" s="7"/>
      <c r="K98" s="37"/>
      <c r="L98" s="7"/>
      <c r="M98" s="7"/>
      <c r="N98" s="7"/>
      <c r="O98" s="37"/>
      <c r="P98" s="7"/>
      <c r="Q98" s="37"/>
      <c r="R98" s="7"/>
      <c r="S98" s="37"/>
      <c r="T98" s="7"/>
      <c r="U98" s="37"/>
      <c r="V98" s="7"/>
      <c r="W98" s="37"/>
      <c r="X98" s="7"/>
      <c r="Y98" s="37"/>
      <c r="Z98" s="7"/>
      <c r="AA98" s="7"/>
      <c r="AB98" s="7"/>
      <c r="AC98" s="7"/>
      <c r="AD98" s="7"/>
      <c r="AE98" s="157"/>
      <c r="AF98" s="158"/>
      <c r="AG98" s="158"/>
    </row>
    <row r="99" spans="1:33" x14ac:dyDescent="0.25">
      <c r="A99" s="7"/>
      <c r="B99" s="7"/>
      <c r="C99" s="7"/>
      <c r="D99" s="7"/>
      <c r="E99" s="7"/>
      <c r="F99" s="7"/>
      <c r="G99" s="45"/>
      <c r="H99" s="165" t="s">
        <v>265</v>
      </c>
      <c r="I99" s="166"/>
      <c r="J99" s="7"/>
      <c r="K99" s="37"/>
      <c r="L99" s="7"/>
      <c r="M99" s="7"/>
      <c r="N99" s="7"/>
      <c r="O99" s="37"/>
      <c r="P99" s="7"/>
      <c r="Q99" s="37"/>
      <c r="R99" s="7"/>
      <c r="S99" s="37"/>
      <c r="T99" s="7"/>
      <c r="U99" s="37"/>
      <c r="V99" s="7"/>
      <c r="W99" s="37"/>
      <c r="X99" s="7"/>
      <c r="Y99" s="37"/>
      <c r="Z99" s="7"/>
      <c r="AA99" s="7"/>
      <c r="AB99" s="7"/>
      <c r="AC99" s="7"/>
      <c r="AD99" s="7"/>
      <c r="AE99" s="7"/>
      <c r="AF99" s="7"/>
      <c r="AG99" s="7"/>
    </row>
    <row r="100" spans="1:33" x14ac:dyDescent="0.25">
      <c r="A100" s="7"/>
      <c r="B100" s="7"/>
      <c r="C100" s="7"/>
      <c r="D100" s="7"/>
      <c r="E100" s="7"/>
      <c r="F100" s="7"/>
      <c r="G100" s="45"/>
      <c r="H100" s="46" t="s">
        <v>266</v>
      </c>
      <c r="I100" s="47" t="s">
        <v>267</v>
      </c>
      <c r="J100" s="7"/>
      <c r="K100" s="37"/>
      <c r="L100" s="7"/>
      <c r="M100" s="7"/>
      <c r="N100" s="7"/>
      <c r="O100" s="37"/>
      <c r="P100" s="7"/>
      <c r="Q100" s="37"/>
      <c r="R100" s="7"/>
      <c r="S100" s="37"/>
      <c r="T100" s="7"/>
      <c r="U100" s="37"/>
      <c r="V100" s="7"/>
      <c r="W100" s="37"/>
      <c r="X100" s="7"/>
      <c r="Y100" s="37"/>
      <c r="Z100" s="7"/>
      <c r="AA100" s="7"/>
      <c r="AB100" s="7"/>
      <c r="AC100" s="7"/>
      <c r="AD100" s="7"/>
      <c r="AE100" s="7"/>
      <c r="AF100" s="7"/>
      <c r="AG100" s="7"/>
    </row>
    <row r="101" spans="1:33" x14ac:dyDescent="0.25">
      <c r="A101" s="7"/>
      <c r="B101" s="7"/>
      <c r="C101" s="7"/>
      <c r="D101" s="7"/>
      <c r="E101" s="7"/>
      <c r="F101" s="7"/>
      <c r="G101" s="45"/>
      <c r="H101" s="46" t="s">
        <v>268</v>
      </c>
      <c r="I101" s="47" t="s">
        <v>269</v>
      </c>
      <c r="J101" s="7"/>
      <c r="K101" s="37"/>
      <c r="L101" s="7"/>
      <c r="M101" s="7"/>
      <c r="N101" s="7"/>
      <c r="O101" s="37"/>
      <c r="P101" s="7"/>
      <c r="Q101" s="37"/>
      <c r="R101" s="7"/>
      <c r="S101" s="37"/>
      <c r="T101" s="7"/>
      <c r="U101" s="37"/>
      <c r="V101" s="7"/>
      <c r="W101" s="37"/>
      <c r="X101" s="7"/>
      <c r="Y101" s="37"/>
      <c r="Z101" s="7"/>
      <c r="AA101" s="7"/>
      <c r="AB101" s="7"/>
      <c r="AC101" s="7"/>
      <c r="AD101" s="7"/>
      <c r="AE101" s="7"/>
      <c r="AF101" s="7"/>
      <c r="AG101" s="7"/>
    </row>
    <row r="102" spans="1:33" x14ac:dyDescent="0.25">
      <c r="A102" s="7"/>
      <c r="B102" s="7"/>
      <c r="C102" s="7"/>
      <c r="D102" s="7"/>
      <c r="E102" s="7"/>
      <c r="F102" s="7"/>
      <c r="G102" s="45"/>
      <c r="H102" s="46" t="s">
        <v>270</v>
      </c>
      <c r="I102" s="47" t="s">
        <v>271</v>
      </c>
      <c r="J102" s="7"/>
      <c r="K102" s="37"/>
      <c r="L102" s="7"/>
      <c r="M102" s="7"/>
      <c r="N102" s="7"/>
      <c r="O102" s="37"/>
      <c r="P102" s="7"/>
      <c r="Q102" s="37"/>
      <c r="R102" s="7"/>
      <c r="S102" s="37"/>
      <c r="T102" s="7"/>
      <c r="U102" s="37"/>
      <c r="V102" s="7"/>
      <c r="W102" s="37"/>
      <c r="X102" s="7"/>
      <c r="Y102" s="37"/>
      <c r="Z102" s="7"/>
      <c r="AA102" s="7"/>
      <c r="AB102" s="7"/>
      <c r="AC102" s="7"/>
      <c r="AD102" s="7"/>
      <c r="AE102" s="7"/>
      <c r="AF102" s="7"/>
      <c r="AG102" s="7"/>
    </row>
    <row r="103" spans="1:33" x14ac:dyDescent="0.25">
      <c r="A103" s="7"/>
      <c r="B103" s="7"/>
      <c r="C103" s="7"/>
      <c r="D103" s="7"/>
      <c r="E103" s="7"/>
      <c r="F103" s="7"/>
      <c r="G103" s="45"/>
      <c r="H103" s="46" t="s">
        <v>272</v>
      </c>
      <c r="I103" s="47" t="s">
        <v>273</v>
      </c>
      <c r="J103" s="7"/>
      <c r="K103" s="37"/>
      <c r="L103" s="7"/>
      <c r="M103" s="7"/>
      <c r="N103" s="7"/>
      <c r="O103" s="37"/>
      <c r="P103" s="7"/>
      <c r="Q103" s="37"/>
      <c r="R103" s="7"/>
      <c r="S103" s="37"/>
      <c r="T103" s="7"/>
      <c r="U103" s="37"/>
      <c r="V103" s="7"/>
      <c r="W103" s="37"/>
      <c r="X103" s="7"/>
      <c r="Y103" s="37"/>
      <c r="Z103" s="7"/>
      <c r="AA103" s="7"/>
      <c r="AB103" s="7"/>
      <c r="AC103" s="7"/>
      <c r="AD103" s="7"/>
      <c r="AE103" s="7"/>
      <c r="AF103" s="7"/>
      <c r="AG103" s="7"/>
    </row>
    <row r="104" spans="1:33" x14ac:dyDescent="0.25">
      <c r="A104" s="7"/>
      <c r="B104" s="7"/>
      <c r="C104" s="7"/>
      <c r="D104" s="7"/>
      <c r="E104" s="7"/>
      <c r="F104" s="7"/>
      <c r="G104" s="45"/>
      <c r="H104" s="46" t="s">
        <v>274</v>
      </c>
      <c r="I104" s="47" t="s">
        <v>275</v>
      </c>
      <c r="J104" s="7"/>
      <c r="K104" s="37"/>
      <c r="L104" s="7"/>
      <c r="M104" s="7"/>
      <c r="N104" s="7"/>
      <c r="O104" s="37"/>
      <c r="P104" s="7"/>
      <c r="Q104" s="37"/>
      <c r="R104" s="7"/>
      <c r="S104" s="37"/>
      <c r="T104" s="7"/>
      <c r="U104" s="37"/>
      <c r="V104" s="7"/>
      <c r="W104" s="37"/>
      <c r="X104" s="7"/>
      <c r="Y104" s="37"/>
      <c r="Z104" s="7"/>
      <c r="AA104" s="7"/>
      <c r="AB104" s="7"/>
      <c r="AC104" s="7"/>
      <c r="AD104" s="7"/>
      <c r="AE104" s="157"/>
      <c r="AF104" s="158"/>
      <c r="AG104" s="158"/>
    </row>
    <row r="105" spans="1:3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37"/>
      <c r="L105" s="7"/>
      <c r="M105" s="7"/>
      <c r="N105" s="7"/>
      <c r="O105" s="37"/>
      <c r="P105" s="7"/>
      <c r="Q105" s="37"/>
      <c r="R105" s="7"/>
      <c r="S105" s="37"/>
      <c r="T105" s="7"/>
      <c r="U105" s="37"/>
      <c r="V105" s="7"/>
      <c r="W105" s="37"/>
      <c r="X105" s="7"/>
      <c r="Y105" s="37"/>
      <c r="Z105" s="7"/>
      <c r="AA105" s="7"/>
      <c r="AB105" s="7"/>
      <c r="AC105" s="7"/>
      <c r="AD105" s="7"/>
      <c r="AE105" s="157" t="s">
        <v>220</v>
      </c>
      <c r="AF105" s="158"/>
      <c r="AG105" s="158"/>
    </row>
    <row r="106" spans="1:3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37"/>
      <c r="L106" s="7"/>
      <c r="M106" s="7"/>
      <c r="N106" s="7"/>
      <c r="O106" s="37"/>
      <c r="P106" s="7"/>
      <c r="Q106" s="37"/>
      <c r="R106" s="7"/>
      <c r="S106" s="37"/>
      <c r="T106" s="7"/>
      <c r="U106" s="37"/>
      <c r="V106" s="7"/>
      <c r="W106" s="37"/>
      <c r="X106" s="7"/>
      <c r="Y106" s="37"/>
      <c r="Z106" s="7"/>
      <c r="AA106" s="7"/>
      <c r="AB106" s="7"/>
      <c r="AC106" s="7"/>
      <c r="AD106" s="7"/>
      <c r="AE106" s="7"/>
      <c r="AF106" s="7"/>
      <c r="AG106" s="7"/>
    </row>
  </sheetData>
  <sheetProtection formatCells="0" formatColumns="0" formatRows="0" insertColumns="0" insertRows="0" insertHyperlinks="0" deleteColumns="0" deleteRows="0" sort="0" autoFilter="0" pivotTables="0"/>
  <mergeCells count="527">
    <mergeCell ref="AE105:AG105"/>
    <mergeCell ref="A94:AG94"/>
    <mergeCell ref="A95:AG95"/>
    <mergeCell ref="AE97:AG97"/>
    <mergeCell ref="AE98:AG98"/>
    <mergeCell ref="AE104:AG104"/>
    <mergeCell ref="A89:O89"/>
    <mergeCell ref="AF88:AG88"/>
    <mergeCell ref="AF89:AG89"/>
    <mergeCell ref="A92:AG92"/>
    <mergeCell ref="A93:AG93"/>
    <mergeCell ref="F87"/>
    <mergeCell ref="G87"/>
    <mergeCell ref="H87"/>
    <mergeCell ref="AF87"/>
    <mergeCell ref="A88:O88"/>
    <mergeCell ref="A87"/>
    <mergeCell ref="B87"/>
    <mergeCell ref="C87"/>
    <mergeCell ref="D87"/>
    <mergeCell ref="E87"/>
    <mergeCell ref="F85"/>
    <mergeCell ref="G85"/>
    <mergeCell ref="H85"/>
    <mergeCell ref="AF85"/>
    <mergeCell ref="A86"/>
    <mergeCell ref="B86"/>
    <mergeCell ref="C86"/>
    <mergeCell ref="D86"/>
    <mergeCell ref="E86"/>
    <mergeCell ref="F86"/>
    <mergeCell ref="G86"/>
    <mergeCell ref="H86"/>
    <mergeCell ref="AF86"/>
    <mergeCell ref="A85"/>
    <mergeCell ref="B85"/>
    <mergeCell ref="C85"/>
    <mergeCell ref="D85"/>
    <mergeCell ref="E85"/>
    <mergeCell ref="F82"/>
    <mergeCell ref="G82"/>
    <mergeCell ref="H82"/>
    <mergeCell ref="AF82"/>
    <mergeCell ref="A83"/>
    <mergeCell ref="B83"/>
    <mergeCell ref="C83"/>
    <mergeCell ref="D83"/>
    <mergeCell ref="E83"/>
    <mergeCell ref="F83"/>
    <mergeCell ref="G83"/>
    <mergeCell ref="H83"/>
    <mergeCell ref="AF83"/>
    <mergeCell ref="A82"/>
    <mergeCell ref="B82"/>
    <mergeCell ref="C82"/>
    <mergeCell ref="D82"/>
    <mergeCell ref="E82"/>
    <mergeCell ref="F78"/>
    <mergeCell ref="G78"/>
    <mergeCell ref="H78"/>
    <mergeCell ref="AF78"/>
    <mergeCell ref="A80"/>
    <mergeCell ref="B80"/>
    <mergeCell ref="C80"/>
    <mergeCell ref="D80"/>
    <mergeCell ref="E80"/>
    <mergeCell ref="F80"/>
    <mergeCell ref="G80"/>
    <mergeCell ref="H80"/>
    <mergeCell ref="AF80"/>
    <mergeCell ref="A78"/>
    <mergeCell ref="B78"/>
    <mergeCell ref="C78"/>
    <mergeCell ref="D78"/>
    <mergeCell ref="E78"/>
    <mergeCell ref="F76"/>
    <mergeCell ref="G76"/>
    <mergeCell ref="H76"/>
    <mergeCell ref="AF76"/>
    <mergeCell ref="A77"/>
    <mergeCell ref="B77"/>
    <mergeCell ref="C77"/>
    <mergeCell ref="D77"/>
    <mergeCell ref="E77"/>
    <mergeCell ref="F77"/>
    <mergeCell ref="G77"/>
    <mergeCell ref="H77"/>
    <mergeCell ref="AF77"/>
    <mergeCell ref="A76"/>
    <mergeCell ref="B76"/>
    <mergeCell ref="C76"/>
    <mergeCell ref="D76"/>
    <mergeCell ref="E76"/>
    <mergeCell ref="F73"/>
    <mergeCell ref="G73"/>
    <mergeCell ref="H73"/>
    <mergeCell ref="AF73"/>
    <mergeCell ref="A75"/>
    <mergeCell ref="B75"/>
    <mergeCell ref="C75"/>
    <mergeCell ref="D75"/>
    <mergeCell ref="E75"/>
    <mergeCell ref="F75"/>
    <mergeCell ref="G75"/>
    <mergeCell ref="H75"/>
    <mergeCell ref="AF75"/>
    <mergeCell ref="A73"/>
    <mergeCell ref="B73"/>
    <mergeCell ref="C73"/>
    <mergeCell ref="D73"/>
    <mergeCell ref="E73"/>
    <mergeCell ref="F70"/>
    <mergeCell ref="G70"/>
    <mergeCell ref="H70"/>
    <mergeCell ref="AF70"/>
    <mergeCell ref="A71"/>
    <mergeCell ref="B71"/>
    <mergeCell ref="C71"/>
    <mergeCell ref="D71"/>
    <mergeCell ref="E71"/>
    <mergeCell ref="F71"/>
    <mergeCell ref="G71"/>
    <mergeCell ref="H71"/>
    <mergeCell ref="AF71"/>
    <mergeCell ref="A70"/>
    <mergeCell ref="B70"/>
    <mergeCell ref="C70"/>
    <mergeCell ref="D70"/>
    <mergeCell ref="E70"/>
    <mergeCell ref="A63"/>
    <mergeCell ref="B63"/>
    <mergeCell ref="C63"/>
    <mergeCell ref="D63"/>
    <mergeCell ref="E63"/>
    <mergeCell ref="F63"/>
    <mergeCell ref="G63"/>
    <mergeCell ref="H63"/>
    <mergeCell ref="AF63"/>
    <mergeCell ref="R68"/>
    <mergeCell ref="S68"/>
    <mergeCell ref="T68"/>
    <mergeCell ref="A64:O64"/>
    <mergeCell ref="A65:O65"/>
    <mergeCell ref="AF64:AG64"/>
    <mergeCell ref="AF65:AG65"/>
    <mergeCell ref="A68"/>
    <mergeCell ref="B68"/>
    <mergeCell ref="C68"/>
    <mergeCell ref="D68"/>
    <mergeCell ref="E68"/>
    <mergeCell ref="F68"/>
    <mergeCell ref="G68"/>
    <mergeCell ref="H68"/>
    <mergeCell ref="K68"/>
    <mergeCell ref="L68"/>
    <mergeCell ref="M68"/>
    <mergeCell ref="AF68"/>
    <mergeCell ref="AG68"/>
    <mergeCell ref="U68"/>
    <mergeCell ref="P68"/>
    <mergeCell ref="Q68"/>
    <mergeCell ref="F61"/>
    <mergeCell ref="G61"/>
    <mergeCell ref="H61"/>
    <mergeCell ref="AF61"/>
    <mergeCell ref="A62"/>
    <mergeCell ref="B62"/>
    <mergeCell ref="C62"/>
    <mergeCell ref="D62"/>
    <mergeCell ref="E62"/>
    <mergeCell ref="F62"/>
    <mergeCell ref="G62"/>
    <mergeCell ref="H62"/>
    <mergeCell ref="AF62"/>
    <mergeCell ref="A61"/>
    <mergeCell ref="B61"/>
    <mergeCell ref="C61"/>
    <mergeCell ref="D61"/>
    <mergeCell ref="E61"/>
    <mergeCell ref="F59"/>
    <mergeCell ref="G59"/>
    <mergeCell ref="H59"/>
    <mergeCell ref="AF59"/>
    <mergeCell ref="A60"/>
    <mergeCell ref="B60"/>
    <mergeCell ref="C60"/>
    <mergeCell ref="D60"/>
    <mergeCell ref="E60"/>
    <mergeCell ref="F60"/>
    <mergeCell ref="G60"/>
    <mergeCell ref="H60"/>
    <mergeCell ref="AF60"/>
    <mergeCell ref="A59"/>
    <mergeCell ref="B59"/>
    <mergeCell ref="C59"/>
    <mergeCell ref="D59"/>
    <mergeCell ref="E59"/>
    <mergeCell ref="A54"/>
    <mergeCell ref="B54"/>
    <mergeCell ref="C54"/>
    <mergeCell ref="D54"/>
    <mergeCell ref="E54"/>
    <mergeCell ref="F54"/>
    <mergeCell ref="G54"/>
    <mergeCell ref="H54"/>
    <mergeCell ref="AF54"/>
    <mergeCell ref="R57"/>
    <mergeCell ref="S57"/>
    <mergeCell ref="T57"/>
    <mergeCell ref="A55:O55"/>
    <mergeCell ref="A56:O56"/>
    <mergeCell ref="AF55:AG55"/>
    <mergeCell ref="AF56:AG56"/>
    <mergeCell ref="A57"/>
    <mergeCell ref="B57"/>
    <mergeCell ref="C57"/>
    <mergeCell ref="D57"/>
    <mergeCell ref="E57"/>
    <mergeCell ref="F57"/>
    <mergeCell ref="G57"/>
    <mergeCell ref="H57"/>
    <mergeCell ref="K57"/>
    <mergeCell ref="L57"/>
    <mergeCell ref="M57"/>
    <mergeCell ref="AF57"/>
    <mergeCell ref="AG57"/>
    <mergeCell ref="U57"/>
    <mergeCell ref="P57"/>
    <mergeCell ref="Q57"/>
    <mergeCell ref="A47"/>
    <mergeCell ref="B47"/>
    <mergeCell ref="C47"/>
    <mergeCell ref="D47"/>
    <mergeCell ref="E47"/>
    <mergeCell ref="F47"/>
    <mergeCell ref="G47"/>
    <mergeCell ref="H47"/>
    <mergeCell ref="AF47"/>
    <mergeCell ref="R52"/>
    <mergeCell ref="S52"/>
    <mergeCell ref="T52"/>
    <mergeCell ref="A48:O48"/>
    <mergeCell ref="A49:O49"/>
    <mergeCell ref="AF48:AG48"/>
    <mergeCell ref="AF49:AG49"/>
    <mergeCell ref="A52"/>
    <mergeCell ref="B52"/>
    <mergeCell ref="C52"/>
    <mergeCell ref="D52"/>
    <mergeCell ref="E52"/>
    <mergeCell ref="F52"/>
    <mergeCell ref="G52"/>
    <mergeCell ref="H52"/>
    <mergeCell ref="K52"/>
    <mergeCell ref="L52"/>
    <mergeCell ref="M52"/>
    <mergeCell ref="AF52"/>
    <mergeCell ref="AG52"/>
    <mergeCell ref="U52"/>
    <mergeCell ref="P52"/>
    <mergeCell ref="Q52"/>
    <mergeCell ref="A42"/>
    <mergeCell ref="B42"/>
    <mergeCell ref="C42"/>
    <mergeCell ref="D42"/>
    <mergeCell ref="E42"/>
    <mergeCell ref="F42"/>
    <mergeCell ref="G42"/>
    <mergeCell ref="H42"/>
    <mergeCell ref="AF42"/>
    <mergeCell ref="R45"/>
    <mergeCell ref="S45"/>
    <mergeCell ref="T45"/>
    <mergeCell ref="A43:O43"/>
    <mergeCell ref="A44:O44"/>
    <mergeCell ref="AF43:AG43"/>
    <mergeCell ref="AF44:AG44"/>
    <mergeCell ref="A45"/>
    <mergeCell ref="B45"/>
    <mergeCell ref="C45"/>
    <mergeCell ref="D45"/>
    <mergeCell ref="E45"/>
    <mergeCell ref="F45"/>
    <mergeCell ref="G45"/>
    <mergeCell ref="H45"/>
    <mergeCell ref="K45"/>
    <mergeCell ref="L45"/>
    <mergeCell ref="M45"/>
    <mergeCell ref="AF45"/>
    <mergeCell ref="AG45"/>
    <mergeCell ref="U45"/>
    <mergeCell ref="P45"/>
    <mergeCell ref="Q45"/>
    <mergeCell ref="A37"/>
    <mergeCell ref="B37"/>
    <mergeCell ref="C37"/>
    <mergeCell ref="D37"/>
    <mergeCell ref="E37"/>
    <mergeCell ref="F37"/>
    <mergeCell ref="G37"/>
    <mergeCell ref="H37"/>
    <mergeCell ref="AF37"/>
    <mergeCell ref="R40"/>
    <mergeCell ref="S40"/>
    <mergeCell ref="T40"/>
    <mergeCell ref="A38:O38"/>
    <mergeCell ref="A39:O39"/>
    <mergeCell ref="AF38:AG38"/>
    <mergeCell ref="AF39:AG39"/>
    <mergeCell ref="A40"/>
    <mergeCell ref="B40"/>
    <mergeCell ref="C40"/>
    <mergeCell ref="D40"/>
    <mergeCell ref="E40"/>
    <mergeCell ref="F40"/>
    <mergeCell ref="G40"/>
    <mergeCell ref="H40"/>
    <mergeCell ref="K40"/>
    <mergeCell ref="L40"/>
    <mergeCell ref="M40"/>
    <mergeCell ref="AF40"/>
    <mergeCell ref="AG40"/>
    <mergeCell ref="U40"/>
    <mergeCell ref="P40"/>
    <mergeCell ref="Q40"/>
    <mergeCell ref="F35"/>
    <mergeCell ref="G35"/>
    <mergeCell ref="H35"/>
    <mergeCell ref="AF35"/>
    <mergeCell ref="A36"/>
    <mergeCell ref="B36"/>
    <mergeCell ref="C36"/>
    <mergeCell ref="D36"/>
    <mergeCell ref="E36"/>
    <mergeCell ref="F36"/>
    <mergeCell ref="G36"/>
    <mergeCell ref="H36"/>
    <mergeCell ref="AF36"/>
    <mergeCell ref="A35"/>
    <mergeCell ref="B35"/>
    <mergeCell ref="C35"/>
    <mergeCell ref="D35"/>
    <mergeCell ref="E35"/>
    <mergeCell ref="T33"/>
    <mergeCell ref="U33"/>
    <mergeCell ref="A32:O32"/>
    <mergeCell ref="AF31:AG31"/>
    <mergeCell ref="AF32:AG32"/>
    <mergeCell ref="A33"/>
    <mergeCell ref="B33"/>
    <mergeCell ref="C33"/>
    <mergeCell ref="D33"/>
    <mergeCell ref="E33"/>
    <mergeCell ref="F33"/>
    <mergeCell ref="G33"/>
    <mergeCell ref="H33"/>
    <mergeCell ref="K33"/>
    <mergeCell ref="L33"/>
    <mergeCell ref="M33"/>
    <mergeCell ref="P33"/>
    <mergeCell ref="AF33"/>
    <mergeCell ref="AG33"/>
    <mergeCell ref="Q33"/>
    <mergeCell ref="R33"/>
    <mergeCell ref="S33"/>
    <mergeCell ref="F28"/>
    <mergeCell ref="G28"/>
    <mergeCell ref="H28"/>
    <mergeCell ref="AF28"/>
    <mergeCell ref="A31:O31"/>
    <mergeCell ref="A28"/>
    <mergeCell ref="B28"/>
    <mergeCell ref="C28"/>
    <mergeCell ref="D28"/>
    <mergeCell ref="E28"/>
    <mergeCell ref="A30"/>
    <mergeCell ref="B30"/>
    <mergeCell ref="C30"/>
    <mergeCell ref="D30"/>
    <mergeCell ref="E30"/>
    <mergeCell ref="F30"/>
    <mergeCell ref="G30"/>
    <mergeCell ref="H30"/>
    <mergeCell ref="AF30"/>
    <mergeCell ref="F26"/>
    <mergeCell ref="G26"/>
    <mergeCell ref="H26"/>
    <mergeCell ref="AF26"/>
    <mergeCell ref="A27"/>
    <mergeCell ref="B27"/>
    <mergeCell ref="C27"/>
    <mergeCell ref="D27"/>
    <mergeCell ref="E27"/>
    <mergeCell ref="F27"/>
    <mergeCell ref="G27"/>
    <mergeCell ref="H27"/>
    <mergeCell ref="AF27"/>
    <mergeCell ref="A26"/>
    <mergeCell ref="B26"/>
    <mergeCell ref="C26"/>
    <mergeCell ref="D26"/>
    <mergeCell ref="E26"/>
    <mergeCell ref="F24"/>
    <mergeCell ref="G24"/>
    <mergeCell ref="H24"/>
    <mergeCell ref="AF24"/>
    <mergeCell ref="A25"/>
    <mergeCell ref="B25"/>
    <mergeCell ref="C25"/>
    <mergeCell ref="D25"/>
    <mergeCell ref="E25"/>
    <mergeCell ref="F25"/>
    <mergeCell ref="G25"/>
    <mergeCell ref="H25"/>
    <mergeCell ref="AF25"/>
    <mergeCell ref="A24"/>
    <mergeCell ref="B24"/>
    <mergeCell ref="C24"/>
    <mergeCell ref="D24"/>
    <mergeCell ref="E24"/>
    <mergeCell ref="F22"/>
    <mergeCell ref="G22"/>
    <mergeCell ref="H22"/>
    <mergeCell ref="AF22"/>
    <mergeCell ref="A23"/>
    <mergeCell ref="B23"/>
    <mergeCell ref="C23"/>
    <mergeCell ref="D23"/>
    <mergeCell ref="E23"/>
    <mergeCell ref="F23"/>
    <mergeCell ref="G23"/>
    <mergeCell ref="H23"/>
    <mergeCell ref="AF23"/>
    <mergeCell ref="A22"/>
    <mergeCell ref="B22"/>
    <mergeCell ref="C22"/>
    <mergeCell ref="D22"/>
    <mergeCell ref="E22"/>
    <mergeCell ref="S20"/>
    <mergeCell ref="T20"/>
    <mergeCell ref="U20"/>
    <mergeCell ref="M20"/>
    <mergeCell ref="P20"/>
    <mergeCell ref="Q20"/>
    <mergeCell ref="R20"/>
    <mergeCell ref="AF20"/>
    <mergeCell ref="AG20"/>
    <mergeCell ref="F20"/>
    <mergeCell ref="G20"/>
    <mergeCell ref="H20"/>
    <mergeCell ref="K20"/>
    <mergeCell ref="L20"/>
    <mergeCell ref="A20"/>
    <mergeCell ref="B20"/>
    <mergeCell ref="C20"/>
    <mergeCell ref="D20"/>
    <mergeCell ref="E20"/>
    <mergeCell ref="A18:O18"/>
    <mergeCell ref="A19:O19"/>
    <mergeCell ref="AF18:AG18"/>
    <mergeCell ref="AF19:AG19"/>
    <mergeCell ref="A17"/>
    <mergeCell ref="B17"/>
    <mergeCell ref="C17"/>
    <mergeCell ref="D17"/>
    <mergeCell ref="E17"/>
    <mergeCell ref="F17"/>
    <mergeCell ref="G17"/>
    <mergeCell ref="H17"/>
    <mergeCell ref="AF17"/>
    <mergeCell ref="X11:Y11"/>
    <mergeCell ref="Z11:AA11"/>
    <mergeCell ref="C11:G11"/>
    <mergeCell ref="J11:K11"/>
    <mergeCell ref="L11:M11"/>
    <mergeCell ref="N11:O11"/>
    <mergeCell ref="P11:Q11"/>
    <mergeCell ref="AF15"/>
    <mergeCell ref="AG15"/>
    <mergeCell ref="AD8:AE9"/>
    <mergeCell ref="A15"/>
    <mergeCell ref="B15"/>
    <mergeCell ref="C15"/>
    <mergeCell ref="D15"/>
    <mergeCell ref="E15"/>
    <mergeCell ref="F15"/>
    <mergeCell ref="G15"/>
    <mergeCell ref="H15"/>
    <mergeCell ref="K15"/>
    <mergeCell ref="Q15"/>
    <mergeCell ref="R15"/>
    <mergeCell ref="S15"/>
    <mergeCell ref="T15"/>
    <mergeCell ref="U15"/>
    <mergeCell ref="AB11:AC11"/>
    <mergeCell ref="AD11:AE11"/>
    <mergeCell ref="C12:G12"/>
    <mergeCell ref="L15"/>
    <mergeCell ref="M15"/>
    <mergeCell ref="P15"/>
    <mergeCell ref="R11:S11"/>
    <mergeCell ref="T11:U11"/>
    <mergeCell ref="V11:W11"/>
    <mergeCell ref="A2:AG2"/>
    <mergeCell ref="A3:AG3"/>
    <mergeCell ref="A4:AG4"/>
    <mergeCell ref="A90:J90"/>
    <mergeCell ref="A91:J91"/>
    <mergeCell ref="H99:I99"/>
    <mergeCell ref="AF8:AF10"/>
    <mergeCell ref="AG8:AG10"/>
    <mergeCell ref="P9:Q9"/>
    <mergeCell ref="R9:S9"/>
    <mergeCell ref="T9:U9"/>
    <mergeCell ref="V9:W9"/>
    <mergeCell ref="A8:A10"/>
    <mergeCell ref="B8:B10"/>
    <mergeCell ref="C8:G10"/>
    <mergeCell ref="H8:H10"/>
    <mergeCell ref="I8:I10"/>
    <mergeCell ref="J8:K9"/>
    <mergeCell ref="L8:M9"/>
    <mergeCell ref="N8:O9"/>
    <mergeCell ref="P8:W8"/>
    <mergeCell ref="X8:Y9"/>
    <mergeCell ref="Z8:AA9"/>
    <mergeCell ref="AB8:AC9"/>
  </mergeCells>
  <pageMargins left="0.25" right="0.25" top="0.25" bottom="0.25" header="0.3" footer="0.3"/>
  <pageSetup paperSize="5" fitToHeight="0" orientation="landscape"/>
  <headerFooter>
    <oddFooter>&amp;L&amp;B[551 - 1.06.2.13.0.00.05.0000] Laporan Evaluasi Terhadap RKPD Tahun 2023 Kota Tarakan&amp;RPage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TW II OK 2024</vt:lpstr>
      <vt:lpstr>TW IV2023</vt:lpstr>
      <vt:lpstr>'TW II OK 2024'!Print_Titles</vt:lpstr>
      <vt:lpstr>'TW IV2023'!Print_Titles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[551 - 1.06.2.13.0.00.05.0000] Laporan Evaluasi Terhadap RKPD Tahun 2023 Kota Tarakan</dc:title>
  <dc:subject>Kota Tarakan</dc:subject>
  <dc:creator>e-Monev Renja Kota Tarakan</dc:creator>
  <cp:keywords>Report, Excel, Monitoring</cp:keywords>
  <dc:description>Showing excel data</dc:description>
  <cp:lastModifiedBy>USER</cp:lastModifiedBy>
  <dcterms:created xsi:type="dcterms:W3CDTF">2023-12-11T07:12:40Z</dcterms:created>
  <dcterms:modified xsi:type="dcterms:W3CDTF">2024-07-05T02:22:27Z</dcterms:modified>
  <cp:category>Report Excel</cp:category>
</cp:coreProperties>
</file>